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. - Architektonicko-...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'D.1.1. - Architektonicko-...'!$C$96:$K$395</definedName>
    <definedName name="_xlnm.Print_Area" localSheetId="1">'D.1.1. - Architektonicko-...'!$C$4:$J$39,'D.1.1. - Architektonicko-...'!$C$45:$J$78,'D.1.1. - Architektonicko-...'!$C$84:$K$395</definedName>
    <definedName name="_xlnm.Print_Titles" localSheetId="1">'D.1.1. - Architektonicko-...'!$96:$96</definedName>
    <definedName name="_xlnm._FilterDatabase" localSheetId="2" hidden="1">'VON - Vedlejší a ostatní ...'!$C$81:$K$114</definedName>
    <definedName name="_xlnm.Print_Area" localSheetId="2">'VON - Vedlejší a ostatní ...'!$C$4:$J$39,'VON - Vedlejší a ostatní ...'!$C$45:$J$63,'VON - Vedlejší a ostatní ...'!$C$69:$K$114</definedName>
    <definedName name="_xlnm.Print_Titles" localSheetId="2">'VON - Vedlejší a ostatní ...'!$81:$81</definedName>
    <definedName name="_xlnm.Print_Area" localSheetId="3">'Seznam figur'!$C$4:$G$36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6"/>
  <c r="E74"/>
  <c r="J55"/>
  <c r="J54"/>
  <c r="F52"/>
  <c r="E50"/>
  <c r="J18"/>
  <c r="E18"/>
  <c r="F79"/>
  <c r="J17"/>
  <c r="J15"/>
  <c r="E15"/>
  <c r="F54"/>
  <c r="J14"/>
  <c r="J12"/>
  <c r="J76"/>
  <c r="E7"/>
  <c r="E48"/>
  <c i="2" r="J37"/>
  <c r="J36"/>
  <c i="1" r="AY55"/>
  <c i="2" r="J35"/>
  <c i="1" r="AX55"/>
  <c i="2" r="BI391"/>
  <c r="BH391"/>
  <c r="BG391"/>
  <c r="BF391"/>
  <c r="T391"/>
  <c r="R391"/>
  <c r="P391"/>
  <c r="BI386"/>
  <c r="BH386"/>
  <c r="BG386"/>
  <c r="BF386"/>
  <c r="T386"/>
  <c r="R386"/>
  <c r="P386"/>
  <c r="BI381"/>
  <c r="BH381"/>
  <c r="BG381"/>
  <c r="BF381"/>
  <c r="T381"/>
  <c r="R381"/>
  <c r="P381"/>
  <c r="BI376"/>
  <c r="BH376"/>
  <c r="BG376"/>
  <c r="BF376"/>
  <c r="T376"/>
  <c r="R376"/>
  <c r="P376"/>
  <c r="BI365"/>
  <c r="BH365"/>
  <c r="BG365"/>
  <c r="BF365"/>
  <c r="T365"/>
  <c r="R365"/>
  <c r="P365"/>
  <c r="BI357"/>
  <c r="BH357"/>
  <c r="BG357"/>
  <c r="BF357"/>
  <c r="T357"/>
  <c r="R357"/>
  <c r="P357"/>
  <c r="BI347"/>
  <c r="BH347"/>
  <c r="BG347"/>
  <c r="BF347"/>
  <c r="T347"/>
  <c r="R347"/>
  <c r="P347"/>
  <c r="BI337"/>
  <c r="BH337"/>
  <c r="BG337"/>
  <c r="BF337"/>
  <c r="T337"/>
  <c r="R337"/>
  <c r="P337"/>
  <c r="BI327"/>
  <c r="BH327"/>
  <c r="BG327"/>
  <c r="BF327"/>
  <c r="T327"/>
  <c r="R327"/>
  <c r="P327"/>
  <c r="BI317"/>
  <c r="BH317"/>
  <c r="BG317"/>
  <c r="BF317"/>
  <c r="T317"/>
  <c r="R317"/>
  <c r="P317"/>
  <c r="BI309"/>
  <c r="BH309"/>
  <c r="BG309"/>
  <c r="BF309"/>
  <c r="T309"/>
  <c r="R309"/>
  <c r="P309"/>
  <c r="BI306"/>
  <c r="BH306"/>
  <c r="BG306"/>
  <c r="BF306"/>
  <c r="T306"/>
  <c r="R306"/>
  <c r="P306"/>
  <c r="BI300"/>
  <c r="BH300"/>
  <c r="BG300"/>
  <c r="BF300"/>
  <c r="T300"/>
  <c r="R300"/>
  <c r="P300"/>
  <c r="BI294"/>
  <c r="BH294"/>
  <c r="BG294"/>
  <c r="BF294"/>
  <c r="T294"/>
  <c r="R294"/>
  <c r="P294"/>
  <c r="BI289"/>
  <c r="BH289"/>
  <c r="BG289"/>
  <c r="BF289"/>
  <c r="T289"/>
  <c r="R289"/>
  <c r="P289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1"/>
  <c r="BH241"/>
  <c r="BG241"/>
  <c r="BF241"/>
  <c r="T241"/>
  <c r="T240"/>
  <c r="R241"/>
  <c r="R240"/>
  <c r="P241"/>
  <c r="P240"/>
  <c r="BI235"/>
  <c r="BH235"/>
  <c r="BG235"/>
  <c r="BF235"/>
  <c r="T235"/>
  <c r="T234"/>
  <c r="R235"/>
  <c r="R234"/>
  <c r="P235"/>
  <c r="P234"/>
  <c r="BI230"/>
  <c r="BH230"/>
  <c r="BG230"/>
  <c r="BF230"/>
  <c r="T230"/>
  <c r="T229"/>
  <c r="R230"/>
  <c r="R229"/>
  <c r="P230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R196"/>
  <c r="P196"/>
  <c r="BI190"/>
  <c r="BH190"/>
  <c r="BG190"/>
  <c r="BF190"/>
  <c r="T190"/>
  <c r="R190"/>
  <c r="P190"/>
  <c r="BI181"/>
  <c r="BH181"/>
  <c r="BG181"/>
  <c r="BF181"/>
  <c r="T181"/>
  <c r="T180"/>
  <c r="R181"/>
  <c r="R180"/>
  <c r="P181"/>
  <c r="P180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49"/>
  <c r="BH149"/>
  <c r="BG149"/>
  <c r="BF149"/>
  <c r="T149"/>
  <c r="R149"/>
  <c r="P149"/>
  <c r="BI138"/>
  <c r="BH138"/>
  <c r="BG138"/>
  <c r="BF138"/>
  <c r="T138"/>
  <c r="R138"/>
  <c r="P138"/>
  <c r="BI131"/>
  <c r="BH131"/>
  <c r="BG131"/>
  <c r="BF131"/>
  <c r="T131"/>
  <c r="R131"/>
  <c r="P131"/>
  <c r="BI125"/>
  <c r="BH125"/>
  <c r="BG125"/>
  <c r="BF125"/>
  <c r="T125"/>
  <c r="R125"/>
  <c r="P125"/>
  <c r="BI116"/>
  <c r="BH116"/>
  <c r="BG116"/>
  <c r="BF116"/>
  <c r="T116"/>
  <c r="R116"/>
  <c r="P116"/>
  <c r="BI109"/>
  <c r="BH109"/>
  <c r="BG109"/>
  <c r="BF109"/>
  <c r="T109"/>
  <c r="R109"/>
  <c r="P109"/>
  <c r="BI101"/>
  <c r="BH101"/>
  <c r="BG101"/>
  <c r="BF101"/>
  <c r="T101"/>
  <c r="R101"/>
  <c r="P101"/>
  <c r="J94"/>
  <c r="J93"/>
  <c r="F91"/>
  <c r="E89"/>
  <c r="J55"/>
  <c r="J54"/>
  <c r="F52"/>
  <c r="E50"/>
  <c r="J18"/>
  <c r="E18"/>
  <c r="F94"/>
  <c r="J17"/>
  <c r="J15"/>
  <c r="E15"/>
  <c r="F93"/>
  <c r="J14"/>
  <c r="J12"/>
  <c r="J91"/>
  <c r="E7"/>
  <c r="E87"/>
  <c i="1" r="L50"/>
  <c r="AM50"/>
  <c r="AM49"/>
  <c r="L49"/>
  <c r="AM47"/>
  <c r="L47"/>
  <c r="L45"/>
  <c r="L44"/>
  <c i="2" r="J109"/>
  <c r="BK317"/>
  <c r="BK306"/>
  <c r="BK289"/>
  <c r="J253"/>
  <c r="BK222"/>
  <c r="J196"/>
  <c r="BK164"/>
  <c r="F36"/>
  <c i="3" r="J85"/>
  <c i="2" r="BK327"/>
  <c r="BK216"/>
  <c r="BK125"/>
  <c r="J181"/>
  <c i="3" r="BK87"/>
  <c i="2" r="J125"/>
  <c r="F37"/>
  <c r="BK386"/>
  <c r="J289"/>
  <c r="J226"/>
  <c r="BK149"/>
  <c r="BK248"/>
  <c r="J116"/>
  <c r="J211"/>
  <c r="J34"/>
  <c r="J207"/>
  <c r="J391"/>
  <c r="BK309"/>
  <c r="J248"/>
  <c r="BK196"/>
  <c r="BK109"/>
  <c r="BK391"/>
  <c r="J327"/>
  <c r="J283"/>
  <c r="BK235"/>
  <c r="BK202"/>
  <c r="J171"/>
  <c r="J101"/>
  <c i="3" r="J112"/>
  <c r="BK99"/>
  <c i="2" r="J347"/>
  <c r="BK283"/>
  <c r="BK241"/>
  <c r="BK211"/>
  <c r="J138"/>
  <c i="3" r="BK109"/>
  <c r="J103"/>
  <c i="2" r="J357"/>
  <c r="J263"/>
  <c r="BK167"/>
  <c i="3" r="J92"/>
  <c i="2" r="BK207"/>
  <c i="3" r="J99"/>
  <c i="2" r="J176"/>
  <c r="J365"/>
  <c r="BK263"/>
  <c r="J149"/>
  <c r="J337"/>
  <c r="BK278"/>
  <c r="J230"/>
  <c r="BK181"/>
  <c r="J131"/>
  <c r="BK347"/>
  <c r="BK294"/>
  <c r="BK253"/>
  <c r="BK226"/>
  <c r="BK190"/>
  <c r="BK131"/>
  <c i="3" r="J87"/>
  <c r="J95"/>
  <c i="2" r="BK365"/>
  <c r="J300"/>
  <c r="BK258"/>
  <c r="BK230"/>
  <c r="BK171"/>
  <c r="BK101"/>
  <c i="3" r="J106"/>
  <c i="2" r="J376"/>
  <c r="BK273"/>
  <c r="J190"/>
  <c i="1" r="AS54"/>
  <c i="3" r="J109"/>
  <c i="2" r="BK155"/>
  <c r="BK337"/>
  <c r="J278"/>
  <c r="BK176"/>
  <c r="J381"/>
  <c r="J306"/>
  <c r="J258"/>
  <c r="J216"/>
  <c r="J155"/>
  <c r="BK376"/>
  <c r="J309"/>
  <c r="J268"/>
  <c r="J219"/>
  <c r="J160"/>
  <c i="3" r="BK103"/>
  <c r="BK92"/>
  <c i="2" r="BK381"/>
  <c r="J317"/>
  <c r="J273"/>
  <c r="BK219"/>
  <c r="BK160"/>
  <c i="3" r="BK95"/>
  <c r="J89"/>
  <c i="2" r="BK300"/>
  <c r="J202"/>
  <c i="3" r="BK112"/>
  <c i="2" r="BK138"/>
  <c i="3" r="BK85"/>
  <c i="2" r="J386"/>
  <c r="J235"/>
  <c r="BK116"/>
  <c r="BK357"/>
  <c r="J294"/>
  <c r="BK268"/>
  <c r="J222"/>
  <c r="J167"/>
  <c r="F35"/>
  <c r="F34"/>
  <c r="J241"/>
  <c i="3" r="BK89"/>
  <c i="2" r="J164"/>
  <c i="3" r="BK106"/>
  <c i="2" l="1" r="BK148"/>
  <c r="J148"/>
  <c r="J64"/>
  <c r="P215"/>
  <c r="P299"/>
  <c r="BK375"/>
  <c r="J375"/>
  <c r="J77"/>
  <c i="3" r="R84"/>
  <c i="2" r="R100"/>
  <c r="R99"/>
  <c r="BK189"/>
  <c r="J189"/>
  <c r="J66"/>
  <c r="T206"/>
  <c r="P247"/>
  <c r="P288"/>
  <c r="T288"/>
  <c r="R375"/>
  <c i="3" r="BK94"/>
  <c r="J94"/>
  <c r="J62"/>
  <c i="2" r="T148"/>
  <c r="BK215"/>
  <c r="J215"/>
  <c r="J69"/>
  <c r="BK299"/>
  <c r="J299"/>
  <c r="J76"/>
  <c r="T375"/>
  <c i="3" r="T84"/>
  <c i="2" r="P100"/>
  <c r="P99"/>
  <c r="R148"/>
  <c r="T189"/>
  <c r="BK206"/>
  <c r="J206"/>
  <c r="J68"/>
  <c r="R215"/>
  <c r="R247"/>
  <c r="BK288"/>
  <c r="J288"/>
  <c r="J75"/>
  <c r="T299"/>
  <c i="3" r="BK84"/>
  <c r="J84"/>
  <c r="J61"/>
  <c r="R94"/>
  <c i="2" r="T100"/>
  <c r="T99"/>
  <c r="P189"/>
  <c r="R206"/>
  <c r="R205"/>
  <c r="R299"/>
  <c r="P375"/>
  <c i="3" r="T94"/>
  <c i="2" r="BK100"/>
  <c r="J100"/>
  <c r="J62"/>
  <c r="P148"/>
  <c r="P147"/>
  <c r="R189"/>
  <c r="P206"/>
  <c r="P205"/>
  <c r="T215"/>
  <c r="BK247"/>
  <c r="J247"/>
  <c r="J74"/>
  <c r="T247"/>
  <c r="T233"/>
  <c r="R288"/>
  <c i="3" r="P84"/>
  <c r="P94"/>
  <c i="2" r="BK234"/>
  <c r="J234"/>
  <c r="J72"/>
  <c r="BK240"/>
  <c r="J240"/>
  <c r="J73"/>
  <c r="BK229"/>
  <c r="J229"/>
  <c r="J70"/>
  <c r="BK180"/>
  <c r="J180"/>
  <c r="J65"/>
  <c i="3" r="BE106"/>
  <c r="J52"/>
  <c r="E72"/>
  <c r="BE95"/>
  <c r="BE103"/>
  <c r="F55"/>
  <c r="F78"/>
  <c r="BE99"/>
  <c r="BE109"/>
  <c i="2" r="BK99"/>
  <c r="BK233"/>
  <c r="J233"/>
  <c r="J71"/>
  <c i="3" r="BE87"/>
  <c r="BE92"/>
  <c r="BE85"/>
  <c r="BE89"/>
  <c r="BE112"/>
  <c i="1" r="AW55"/>
  <c r="BB55"/>
  <c r="BC55"/>
  <c r="BA55"/>
  <c i="2" r="E48"/>
  <c r="J52"/>
  <c r="F54"/>
  <c r="F55"/>
  <c r="BE101"/>
  <c r="BE109"/>
  <c r="BE116"/>
  <c r="BE125"/>
  <c r="BE131"/>
  <c r="BE138"/>
  <c r="BE149"/>
  <c r="BE155"/>
  <c r="BE160"/>
  <c r="BE164"/>
  <c r="BE167"/>
  <c r="BE171"/>
  <c r="BE176"/>
  <c r="BE181"/>
  <c r="BE190"/>
  <c r="BE196"/>
  <c r="BE202"/>
  <c r="BE207"/>
  <c r="BE211"/>
  <c r="BE216"/>
  <c r="BE219"/>
  <c r="BE222"/>
  <c r="BE226"/>
  <c r="BE230"/>
  <c r="BE235"/>
  <c r="BE241"/>
  <c r="BE248"/>
  <c r="BE253"/>
  <c r="BE258"/>
  <c r="BE263"/>
  <c r="BE268"/>
  <c r="BE273"/>
  <c r="BE278"/>
  <c r="BE283"/>
  <c r="BE289"/>
  <c r="BE294"/>
  <c r="BE300"/>
  <c r="BE306"/>
  <c r="BE309"/>
  <c r="BE317"/>
  <c r="BE327"/>
  <c r="BE337"/>
  <c r="BE347"/>
  <c r="BE357"/>
  <c r="BE365"/>
  <c r="BE376"/>
  <c r="BE381"/>
  <c r="BE386"/>
  <c r="BE391"/>
  <c i="1" r="BD55"/>
  <c i="3" r="F37"/>
  <c i="1" r="BD56"/>
  <c r="BD54"/>
  <c r="W33"/>
  <c i="3" r="J34"/>
  <c i="1" r="AW56"/>
  <c i="3" r="F35"/>
  <c i="1" r="BB56"/>
  <c r="BB54"/>
  <c r="W31"/>
  <c i="3" r="F36"/>
  <c i="1" r="BC56"/>
  <c r="BC54"/>
  <c r="W32"/>
  <c i="3" r="F34"/>
  <c i="1" r="BA56"/>
  <c r="BA54"/>
  <c r="W30"/>
  <c i="2" l="1" r="R233"/>
  <c r="P233"/>
  <c i="3" r="P83"/>
  <c r="P82"/>
  <c i="1" r="AU56"/>
  <c i="2" r="P98"/>
  <c r="P97"/>
  <c i="1" r="AU55"/>
  <c i="2" r="T205"/>
  <c r="T147"/>
  <c r="T98"/>
  <c r="T97"/>
  <c r="R147"/>
  <c r="R98"/>
  <c r="R97"/>
  <c i="3" r="T83"/>
  <c r="T82"/>
  <c r="R83"/>
  <c r="R82"/>
  <c r="BK83"/>
  <c r="J83"/>
  <c r="J60"/>
  <c i="2" r="BK205"/>
  <c r="J205"/>
  <c r="J67"/>
  <c r="J99"/>
  <c r="J61"/>
  <c i="1" r="AY54"/>
  <c i="3" r="F33"/>
  <c i="1" r="AZ56"/>
  <c r="AW54"/>
  <c r="AK30"/>
  <c r="AX54"/>
  <c i="2" r="F33"/>
  <c i="1" r="AZ55"/>
  <c i="3" r="J33"/>
  <c i="1" r="AV56"/>
  <c r="AT56"/>
  <c i="2" r="J33"/>
  <c i="1" r="AV55"/>
  <c r="AT55"/>
  <c i="3" l="1" r="BK82"/>
  <c r="J82"/>
  <c r="J59"/>
  <c i="2" r="BK147"/>
  <c r="J147"/>
  <c r="J63"/>
  <c i="1" r="AU54"/>
  <c r="AZ54"/>
  <c r="W29"/>
  <c i="2" l="1" r="BK98"/>
  <c r="BK97"/>
  <c r="J97"/>
  <c r="J59"/>
  <c i="1" r="AV54"/>
  <c r="AK29"/>
  <c i="3" r="J30"/>
  <c i="1" r="AG56"/>
  <c i="3" l="1" r="J39"/>
  <c i="2" r="J98"/>
  <c r="J60"/>
  <c i="1" r="AN56"/>
  <c r="AT54"/>
  <c i="2" r="J30"/>
  <c i="1" r="AG55"/>
  <c r="AG54"/>
  <c r="AK26"/>
  <c l="1" r="AN55"/>
  <c i="2" r="J39"/>
  <c i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<sst xmlns="http://schemas.openxmlformats.org/spreadsheetml/2006/main">
  <si>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</si>
  <si>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</si>
  <si>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</si>
  <si>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</si>
  <si>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</si>
  <si>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{64e49f82-547a-4989-a20a-b4a1df266335}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</si>
  <si>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</si>
  <si>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</si>
  <si>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</si>
  <si>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</si>
  <si>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</si>
  <si>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</si>
  <si>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</si>
  <si>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</si>
  <si>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</si>
  <si>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</si>
  <si>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</si>
  <si>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Obnova vnějšího pláště kostela Zvěstování P. Marie v Mariánské Týnici – severní a jižní apsida.</t>
  </si>
  <si>
    <t>KSO:</t>
  </si>
  <si>
    <t/>
  </si>
  <si>
    <t>CC-CZ:</t>
  </si>
  <si>
    <t>Místo:</t>
  </si>
  <si>
    <t>Kralovice, Mariánský Týnec</t>
  </si>
  <si>
    <t>Datum:</t>
  </si>
  <si>
    <t>13. 2. 2024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</si>
  <si>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</si>
  <si>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</si>
  <si>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</si>
  <si>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</si>
  <si>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</si>
  <si>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</si>
  <si>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</si>
  <si>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Atelier Soukup Opl Švehla s.r.o.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</si>
  <si>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</si>
  <si>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</si>
  <si>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</si>
  <si>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</si>
  <si>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</si>
  <si>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</si>
  <si>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</si>
  <si>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</si>
  <si>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</si>
  <si>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</si>
  <si>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</si>
  <si>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</si>
  <si>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</si>
  <si>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</si>
  <si>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</si>
  <si>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</si>
  <si>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</si>
  <si>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</si>
  <si>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</si>
  <si>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</si>
  <si>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</si>
  <si>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</si>
  <si>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</si>
  <si>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</si>
  <si>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</si>
  <si>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</si>
  <si>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</si>
  <si>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</si>
  <si>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</si>
  <si>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</si>
  <si>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</si>
  <si>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</si>
  <si>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</si>
  <si>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</si>
  <si>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</si>
  <si>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</si>
  <si>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</si>
  <si>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</si>
  <si>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</si>
  <si>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</si>
  <si>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</si>
  <si>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</si>
  <si>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</si>
  <si>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</si>
  <si>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</si>
  <si>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 xml:space="preserve">Architektonicko-stavební řešení </t>
  </si>
  <si>
    <t>STA</t>
  </si>
  <si>
    <t>1</t>
  </si>
  <si>
    <t>{cff62142-d44d-4520-9b11-99bb51069530}</t>
  </si>
  <si>
    <t>2</t>
  </si>
  <si>
    <t>VON</t>
  </si>
  <si>
    <t xml:space="preserve">Vedlejší a ostatní rozpočtové náklady </t>
  </si>
  <si>
    <t>{c4dd477a-0acc-4e4a-9d9c-a13c3ac1892b}</t>
  </si>
  <si>
    <t>FAScelkem</t>
  </si>
  <si>
    <t>3725</t>
  </si>
  <si>
    <t>lešení</t>
  </si>
  <si>
    <t>2125</t>
  </si>
  <si>
    <t>KRYCÍ LIST SOUPISU PRACÍ</t>
  </si>
  <si>
    <t>Objekt:</t>
  </si>
  <si>
    <t xml:space="preserve">D.1.1. - Architektonicko-stavební řešení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</si>
  <si>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</si>
  <si>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</si>
  <si>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</si>
  <si>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</si>
  <si>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</si>
  <si>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</si>
  <si>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</si>
  <si>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</si>
  <si>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  94 - Lešení a stavební výtahy</t>
  </si>
  <si>
    <t xml:space="preserve">      97 - Prorážení otvorů a ostatní bourací práce</t>
  </si>
  <si>
    <t xml:space="preserve">      98 - Demolice a sanace</t>
  </si>
  <si>
    <t xml:space="preserve">      99 - Přesun hmot a manipulace se sutí</t>
  </si>
  <si>
    <t xml:space="preserve">        993 - Přesun lešení </t>
  </si>
  <si>
    <t xml:space="preserve">        997 - Přesun sutě</t>
  </si>
  <si>
    <t xml:space="preserve">        998 - Přesun hmot</t>
  </si>
  <si>
    <t>PSV - Práce a dodávky PSV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</si>
  <si>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</si>
  <si>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</si>
  <si>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</si>
  <si>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782 - Dokončovací práce - obklady z kamene</t>
  </si>
  <si>
    <t xml:space="preserve">    783 - Dokončovací práce - nátěry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</si>
  <si>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</si>
  <si>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</si>
  <si>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</si>
  <si>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</si>
  <si>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</si>
  <si>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</si>
  <si>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</si>
  <si>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</si>
  <si>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</si>
  <si>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</si>
  <si>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</si>
  <si>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</si>
  <si>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</si>
  <si>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</si>
  <si>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</si>
  <si>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</si>
  <si>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</si>
  <si>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</si>
  <si>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</si>
  <si>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62</t>
  </si>
  <si>
    <t>Úprava povrchů vnějších</t>
  </si>
  <si>
    <t>K</t>
  </si>
  <si>
    <t>622325401</t>
  </si>
  <si>
    <t>Oprava vnější vápenné štukové omítky členitosti 3 v rozsahu do 10 %</t>
  </si>
  <si>
    <t>m2</t>
  </si>
  <si>
    <t>CS ÚRS 2024 01</t>
  </si>
  <si>
    <t>4</t>
  </si>
  <si>
    <t>3</t>
  </si>
  <si>
    <t>-429240220</t>
  </si>
  <si>
    <t>PP</t>
  </si>
  <si>
    <t>Oprava vápenné omítky vnějších ploch stupně členitosti 3 štukové, v rozsahu opravované plochy do 10%</t>
  </si>
  <si>
    <t>Online PSC</t>
  </si>
  <si>
    <t>https://podminky.urs.cz/item/CS_URS_2024_01/622325401</t>
  </si>
  <si>
    <t>VV</t>
  </si>
  <si>
    <t>SEVERNÍ A JIŽNÍ APSIDA</t>
  </si>
  <si>
    <t>-931,250"ODPOČET FASÁDA I. ETAPA</t>
  </si>
  <si>
    <t>-931,250"ODPOČET VÝCHODNÍ APSIDA</t>
  </si>
  <si>
    <t>Součet</t>
  </si>
  <si>
    <t>625681011</t>
  </si>
  <si>
    <t>Ochrana proti holubům hrotovým systémem jednořadým s účinnou šířkou 10 cm</t>
  </si>
  <si>
    <t>m</t>
  </si>
  <si>
    <t>738286661</t>
  </si>
  <si>
    <t>Ochrana proti holubům hrotový systém jednořadý, účinná šíře 10 cm</t>
  </si>
  <si>
    <t>https://podminky.urs.cz/item/CS_URS_2024_01/625681011</t>
  </si>
  <si>
    <t>48"Z/10</t>
  </si>
  <si>
    <t>48"Z/14</t>
  </si>
  <si>
    <t>625681012</t>
  </si>
  <si>
    <t>Ochrana proti holubům hrotovým systémem dvouřadým s účinnou šířkou 15 cm</t>
  </si>
  <si>
    <t>-617397959</t>
  </si>
  <si>
    <t>Ochrana proti holubům hrotový systém dvouřadý, účinná šíře 15 cm</t>
  </si>
  <si>
    <t>https://podminky.urs.cz/item/CS_URS_2024_01/625681012</t>
  </si>
  <si>
    <t>30"Z/11</t>
  </si>
  <si>
    <t>30"Z/12</t>
  </si>
  <si>
    <t>48"Z/15</t>
  </si>
  <si>
    <t>3,5*4"Z/17</t>
  </si>
  <si>
    <t>625681013</t>
  </si>
  <si>
    <t>Ochrana proti holubům hrotovým systémem třířadým s účinnou šířkou 20 cm</t>
  </si>
  <si>
    <t>687126210</t>
  </si>
  <si>
    <t>Ochrana proti holubům hrotový systém třířadý, účinná šíře 20 cm</t>
  </si>
  <si>
    <t>https://podminky.urs.cz/item/CS_URS_2024_01/625681013</t>
  </si>
  <si>
    <t>32"Z/13</t>
  </si>
  <si>
    <t>5</t>
  </si>
  <si>
    <t>629991001</t>
  </si>
  <si>
    <t>Zakrytí podélných ploch fólií volně položenou</t>
  </si>
  <si>
    <t>-1752984123</t>
  </si>
  <si>
    <t>Zakrytí vnějších ploch před znečištěním včetně pozdějšího odkrytí ploch podélných rovných (např. chodníků) fólií položenou volně</t>
  </si>
  <si>
    <t>https://podminky.urs.cz/item/CS_URS_2024_01/629991001</t>
  </si>
  <si>
    <t xml:space="preserve">povrch pod lešením </t>
  </si>
  <si>
    <t>3,0*150-120-120</t>
  </si>
  <si>
    <t>629991011</t>
  </si>
  <si>
    <t>Zakrytí výplní otvorů a svislých ploch fólií přilepenou lepící páskou</t>
  </si>
  <si>
    <t>333946030</t>
  </si>
  <si>
    <t>Zakrytí vnějších ploch před znečištěním včetně pozdějšího odkrytí výplní otvorů a svislých ploch fólií přilepenou lepící páskou</t>
  </si>
  <si>
    <t>https://podminky.urs.cz/item/CS_URS_2024_01/629991011</t>
  </si>
  <si>
    <t>výplně</t>
  </si>
  <si>
    <t>1,15*2,7*6+2,4*3,225*8+2,4*3,225*4+2,4*3,965*3+2,4*4,815*8+2,2*4,15-60-60</t>
  </si>
  <si>
    <t xml:space="preserve">klempířské prvky </t>
  </si>
  <si>
    <t>131,5*0,5-20-20</t>
  </si>
  <si>
    <t>9</t>
  </si>
  <si>
    <t>Ostatní konstrukce a práce, bourání</t>
  </si>
  <si>
    <t>94</t>
  </si>
  <si>
    <t>Lešení a stavební výtahy</t>
  </si>
  <si>
    <t>7</t>
  </si>
  <si>
    <t>941121113</t>
  </si>
  <si>
    <t>Montáž lešení řadového trubkového těžkého s podlahami zatížení do 300 kg/m2 š od 1,5 do 1,8 m v přes 20 do 30 m</t>
  </si>
  <si>
    <t>1136494035</t>
  </si>
  <si>
    <t>Lešení řadové trubkové těžké pracovní s podlahami z fošen nebo dílců min. tl. 38 mm, s provozním zatížením tř. 4 do 300 kg/m2 šířky tř. W15 od 1,5 do 1,8 m výšky přes 20 do 30 m montáž</t>
  </si>
  <si>
    <t>https://podminky.urs.cz/item/CS_URS_2024_01/941121113</t>
  </si>
  <si>
    <t>170*25/4*2</t>
  </si>
  <si>
    <t>8</t>
  </si>
  <si>
    <t>941121213</t>
  </si>
  <si>
    <t>Příplatek k lešení řadovému trubkovému těžkému s podlahami do 300 kg/m2 š od 1,5 do 1,8 m v přes 20 do 30 m za každý den použití</t>
  </si>
  <si>
    <t>-1444687863</t>
  </si>
  <si>
    <t>Lešení řadové trubkové těžké pracovní s podlahami z fošen nebo dílců min. tl. 38 mm, s provozním zatížením tř. 4 do 300 kg/m2 šířky tř. W15 od 1,5 do 1,8 m výšky přes 20 do 30 m příplatek za každý den použití</t>
  </si>
  <si>
    <t>https://podminky.urs.cz/item/CS_URS_2024_01/941121213</t>
  </si>
  <si>
    <t>2125*180 'Přepočtené koeficientem množství</t>
  </si>
  <si>
    <t>941121813</t>
  </si>
  <si>
    <t>Demontáž lešení řadového trubkového těžkého s podlahami zatížení do 300 kg/m2 š od 1,5 do 1,8 m v přes 20 do 30 m</t>
  </si>
  <si>
    <t>-1315541074</t>
  </si>
  <si>
    <t>Lešení řadové trubkové těžké pracovní s podlahami z fošen nebo dílců min. tl. 38 mm, s provozním zatížením tř. 4 do 300 kg/m2 šířky tř. W15 od 1,5 do 1,8 m výšky přes 20 do 30 m demontáž</t>
  </si>
  <si>
    <t>https://podminky.urs.cz/item/CS_URS_2024_01/941121813</t>
  </si>
  <si>
    <t>10</t>
  </si>
  <si>
    <t>941121332</t>
  </si>
  <si>
    <t>Odborná prohlídka lešení řadového trubkového těžkého s podlahami zatížení do 300 kg/m2 š od 1,5 do 1,8 m v do 25 m pl přes 2000 do 4000 m2 zakrytého sítí</t>
  </si>
  <si>
    <t>kus</t>
  </si>
  <si>
    <t>853356781</t>
  </si>
  <si>
    <t>Odborná prohlídka lešení řadového trubkového těžkého pracovního s podlahami s provozním zatížením tř. 4 do 300 kg/m2 šířky tř. W15 od 1,5 do 1,8 m výšky do 25 m, celkové plochy přes 2 000 do 4 000 m2 zakrytého sítí</t>
  </si>
  <si>
    <t>https://podminky.urs.cz/item/CS_URS_2024_01/941121332</t>
  </si>
  <si>
    <t>11</t>
  </si>
  <si>
    <t>944511111</t>
  </si>
  <si>
    <t>Montáž ochranné sítě z textilie z umělých vláken</t>
  </si>
  <si>
    <t>-1553474649</t>
  </si>
  <si>
    <t>Síť ochranná zavěšená na konstrukci lešení z textilie z umělých vláken montáž</t>
  </si>
  <si>
    <t>https://podminky.urs.cz/item/CS_URS_2024_01/944511111</t>
  </si>
  <si>
    <t>944511211</t>
  </si>
  <si>
    <t>Příplatek k ochranné síti za každý den použití</t>
  </si>
  <si>
    <t>377643602</t>
  </si>
  <si>
    <t>Síť ochranná zavěšená na konstrukci lešení z textilie z umělých vláken příplatek k ceně za každý den použití</t>
  </si>
  <si>
    <t>https://podminky.urs.cz/item/CS_URS_2024_01/944511211</t>
  </si>
  <si>
    <t>13</t>
  </si>
  <si>
    <t>944511811</t>
  </si>
  <si>
    <t>Demontáž ochranné sítě z textilie z umělých vláken</t>
  </si>
  <si>
    <t>1293940747</t>
  </si>
  <si>
    <t>Síť ochranná zavěšená na konstrukci lešení z textilie z umělých vláken demontáž</t>
  </si>
  <si>
    <t>https://podminky.urs.cz/item/CS_URS_2024_01/944511811</t>
  </si>
  <si>
    <t>97</t>
  </si>
  <si>
    <t>Prorážení otvorů a ostatní bourací práce</t>
  </si>
  <si>
    <t>14</t>
  </si>
  <si>
    <t>978019321</t>
  </si>
  <si>
    <t>Otlučení (osekání) vnější vápenné nebo vápenocementové omítky stupně členitosti 3 až 5 v rozsahu do 10 %</t>
  </si>
  <si>
    <t>1235324589</t>
  </si>
  <si>
    <t>Otlučení vápenných nebo vápenocementových omítek vnějších ploch s vyškrabáním spar a s očištěním zdiva stupně členitosti 3 až 5, v rozsahu do 10 %</t>
  </si>
  <si>
    <t>https://podminky.urs.cz/item/CS_URS_2024_01/978019321</t>
  </si>
  <si>
    <t>98</t>
  </si>
  <si>
    <t>Demolice a sanace</t>
  </si>
  <si>
    <t>15</t>
  </si>
  <si>
    <t>985141111</t>
  </si>
  <si>
    <t>Vyčištění trhlin a dutin ve zdivu š do 30 mm hl do 150 mm</t>
  </si>
  <si>
    <t>254117215</t>
  </si>
  <si>
    <t>Vyčištění trhlin nebo dutin ve zdivu šířky do 30 mm, hloubky do 150 mm</t>
  </si>
  <si>
    <t>https://podminky.urs.cz/item/CS_URS_2024_01/985141111</t>
  </si>
  <si>
    <t xml:space="preserve">5*2"předpoklad od 5 m na každé straně fasády, bude upřesněno po prohlídce z lešení </t>
  </si>
  <si>
    <t>16</t>
  </si>
  <si>
    <t>985411111</t>
  </si>
  <si>
    <t>Beztlakové zalití trhlin a dutin ve zdivu aktivovanou maltou</t>
  </si>
  <si>
    <t>m3</t>
  </si>
  <si>
    <t>-447452225</t>
  </si>
  <si>
    <t>Beztlakové zalití trhlin a dutin aktivovanou maltou</t>
  </si>
  <si>
    <t>https://podminky.urs.cz/item/CS_URS_2024_01/985411111</t>
  </si>
  <si>
    <t xml:space="preserve">5*2*0,03*0,15"předpoklad od 5 m na každé straně fasády, bude upřesněno po prohlídce z lešení </t>
  </si>
  <si>
    <t>17</t>
  </si>
  <si>
    <t>985411912</t>
  </si>
  <si>
    <t>Příplatek k beztlakovému zalití trhlin a dutin za objem do 1 m3 jednotlivě</t>
  </si>
  <si>
    <t>1977343006</t>
  </si>
  <si>
    <t>Beztlakové zalití trhlin a dutin Příplatek k ceně za objem do 1 m3 jednotlivě</t>
  </si>
  <si>
    <t>https://podminky.urs.cz/item/CS_URS_2024_01/985411912</t>
  </si>
  <si>
    <t>99</t>
  </si>
  <si>
    <t>Přesun hmot a manipulace se sutí</t>
  </si>
  <si>
    <t>993</t>
  </si>
  <si>
    <t xml:space="preserve">Přesun lešení </t>
  </si>
  <si>
    <t>18</t>
  </si>
  <si>
    <t>993111111</t>
  </si>
  <si>
    <t>Dovoz a odvoz lešení řadového do 10 km včetně naložení a složení</t>
  </si>
  <si>
    <t>-1790276419</t>
  </si>
  <si>
    <t>Dovoz a odvoz lešení včetně naložení a složení řadového, na vzdálenost do 10 km</t>
  </si>
  <si>
    <t>https://podminky.urs.cz/item/CS_URS_2024_01/993111111</t>
  </si>
  <si>
    <t>19</t>
  </si>
  <si>
    <t>993111119</t>
  </si>
  <si>
    <t>Příplatek k ceně dovozu a odvozu lešení řadového ZKD 10 km přes 10 km</t>
  </si>
  <si>
    <t>-1668436266</t>
  </si>
  <si>
    <t>Dovoz a odvoz lešení včetně naložení a složení řadového, na vzdálenost Příplatek k ceně za každých dalších i započatých 10 km přes 10 km</t>
  </si>
  <si>
    <t>https://podminky.urs.cz/item/CS_URS_2024_01/993111119</t>
  </si>
  <si>
    <t>997</t>
  </si>
  <si>
    <t>Přesun sutě</t>
  </si>
  <si>
    <t>20</t>
  </si>
  <si>
    <t>997013119</t>
  </si>
  <si>
    <t>Vnitrostaveništní doprava suti a vybouraných hmot pro budovy v přes 27 do 30 m</t>
  </si>
  <si>
    <t>t</t>
  </si>
  <si>
    <t>-2055477107</t>
  </si>
  <si>
    <t>Vnitrostaveništní doprava suti a vybouraných hmot vodorovně do 50 m s naložením základní pro budovy a haly výšky přes 27 do 30 m</t>
  </si>
  <si>
    <t>https://podminky.urs.cz/item/CS_URS_2024_01/997013119</t>
  </si>
  <si>
    <t>997013501</t>
  </si>
  <si>
    <t>Odvoz suti a vybouraných hmot na skládku nebo meziskládku do 1 km se složením</t>
  </si>
  <si>
    <t>830535032</t>
  </si>
  <si>
    <t>Odvoz suti a vybouraných hmot na skládku nebo meziskládku se složením, na vzdálenost do 1 km</t>
  </si>
  <si>
    <t>https://podminky.urs.cz/item/CS_URS_2024_01/997013501</t>
  </si>
  <si>
    <t>22</t>
  </si>
  <si>
    <t>997013509</t>
  </si>
  <si>
    <t>Příplatek k odvozu suti a vybouraných hmot na skládku ZKD 1 km přes 1 km</t>
  </si>
  <si>
    <t>-1026133648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</si>
  <si>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</si>
  <si>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</si>
  <si>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13,075*24 'Přepočtené koeficientem množství</t>
  </si>
  <si>
    <t>23</t>
  </si>
  <si>
    <t>997013631</t>
  </si>
  <si>
    <t>Poplatek za uložení na skládce (skládkovné) stavebního odpadu směsného kód odpadu 17 09 04</t>
  </si>
  <si>
    <t>-1016763166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</si>
  <si>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</si>
  <si>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</si>
  <si>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998</t>
  </si>
  <si>
    <t>Přesun hmot</t>
  </si>
  <si>
    <t>24</t>
  </si>
  <si>
    <t>998011004</t>
  </si>
  <si>
    <t>Přesun hmot pro budovy zděné v přes 24 do 36 m</t>
  </si>
  <si>
    <t>1148053057</t>
  </si>
  <si>
    <t>Přesun hmot pro budovy občanské výstavby, bydlení, výrobu a služby s nosnou svislou konstrukcí zděnou z cihel, tvárnic nebo kamene vodorovná dopravní vzdálenost do 100 m základní pro budovy výšky přes 24 do 36 m</t>
  </si>
  <si>
    <t>https://podminky.urs.cz/item/CS_URS_2024_01/998011004</t>
  </si>
  <si>
    <t>PSV</t>
  </si>
  <si>
    <t>Práce a dodávky PSV</t>
  </si>
  <si>
    <t>764</t>
  </si>
  <si>
    <t>Konstrukce klempířské</t>
  </si>
  <si>
    <t>25</t>
  </si>
  <si>
    <t>KL1</t>
  </si>
  <si>
    <t>KL/1 - Stávající střešní svody, odborná oprava dle výpisu, dodávka a montáž</t>
  </si>
  <si>
    <t>vlastní položka</t>
  </si>
  <si>
    <t>711137006</t>
  </si>
  <si>
    <t>40</t>
  </si>
  <si>
    <t>765</t>
  </si>
  <si>
    <t>Krytina skládaná</t>
  </si>
  <si>
    <t>26</t>
  </si>
  <si>
    <t>765192001</t>
  </si>
  <si>
    <t>Nouzové (provizorní) zakrytí střechy plachtou</t>
  </si>
  <si>
    <t>-113065538</t>
  </si>
  <si>
    <t>Nouzové zakrytí střechy plachtou</t>
  </si>
  <si>
    <t>https://podminky.urs.cz/item/CS_URS_2024_01/765192001</t>
  </si>
  <si>
    <t>150*4"zakrytí střech navazujících kaplí</t>
  </si>
  <si>
    <t xml:space="preserve">60"zakrytí střechy navazujícího probožství </t>
  </si>
  <si>
    <t>767</t>
  </si>
  <si>
    <t>Konstrukce zámečnické</t>
  </si>
  <si>
    <t>27</t>
  </si>
  <si>
    <t>Z2</t>
  </si>
  <si>
    <t xml:space="preserve">Z/2 - Stávající osazená ochranná síť  v rámu kotvena do ostění okna, oprava dle výpisu, rozměr 2400mm, p.k.2940 mm,  v.k. 3225mm, dodávka a montáž</t>
  </si>
  <si>
    <t>ks</t>
  </si>
  <si>
    <t>-1115405009</t>
  </si>
  <si>
    <t>Z/2 - Stávající osazená ochranná síť v rámu kotvena do ostění okna, oprava dle výpisu, rozměr 2400mm, p.k.2940 mm, v.k. 3225mm, dodávka a montáž</t>
  </si>
  <si>
    <t>28</t>
  </si>
  <si>
    <t>Z3</t>
  </si>
  <si>
    <t xml:space="preserve">Z/3 - Stávající osazená ochranná síť  v rámu kotvena do ostění okna, oprava dle výpisu, rozměr 2400mm, p.k.2940 mm,  v.k. 3225mm, dodávka a montáž</t>
  </si>
  <si>
    <t>-99218822</t>
  </si>
  <si>
    <t>Z/3 - Stávající osazená ochranná síť v rámu kotvena do ostění okna, oprava dle výpisu, rozměr 2400mm, p.k.2940 mm, v.k. 3225mm, dodávka a montáž</t>
  </si>
  <si>
    <t>29</t>
  </si>
  <si>
    <t>Z4</t>
  </si>
  <si>
    <t xml:space="preserve">Z/4 - Stávající osazená ochranná síť  v rámu kotvena do ostění okna, oprava dle výpisu, rozměr 2400/3965mm, dodávka a montáž</t>
  </si>
  <si>
    <t>591619668</t>
  </si>
  <si>
    <t>Z/4 - Stávající osazená ochranná síť v rámu kotvena do ostění okna, oprava dle výpisu, rozměr 2400/3965mm, dodávka a montáž</t>
  </si>
  <si>
    <t>30</t>
  </si>
  <si>
    <t>Z5</t>
  </si>
  <si>
    <t xml:space="preserve">Z/5 - Stávající osazená ochranná síť  v rámu kotvena do ostění okna, oprava dle výpisu, rozměr 2400/4815mm, dodávka a montáž</t>
  </si>
  <si>
    <t>686314652</t>
  </si>
  <si>
    <t>Z/5 - Stávající osazená ochranná síť v rámu kotvena do ostění okna, oprava dle výpisu, rozměr 2400/4815mm, dodávka a montáž</t>
  </si>
  <si>
    <t>31</t>
  </si>
  <si>
    <t>KO2</t>
  </si>
  <si>
    <t xml:space="preserve">KO/2 - Stávající slohové  okno, jednoduché zasklení, odborná oprava dle výpisu, rozměr 2400mm, p.k.2940 mm,  v.k. 3225mm, dodávka a montáž</t>
  </si>
  <si>
    <t>-1080783930</t>
  </si>
  <si>
    <t>KO/2 - Stávající slohové okno, jednoduché zasklení, odborná oprava dle výpisu, rozměr 2400mm, p.k.2940 mm, v.k. 3225mm, dodávka a montáž</t>
  </si>
  <si>
    <t>32</t>
  </si>
  <si>
    <t>KO3</t>
  </si>
  <si>
    <t xml:space="preserve">KO/3 - Stávající slohové  okno, jednoduché zasklení, odborná oprava dle výpisu, rozměr 2400mm, p.k.2940 mm,  v.k. 3225mm, dodávka a montáž</t>
  </si>
  <si>
    <t>452944556</t>
  </si>
  <si>
    <t>KO/3 - Stávající slohové okno, jednoduché zasklení, odborná oprava dle výpisu, rozměr 2400mm, p.k.2940 mm, v.k. 3225mm, dodávka a montáž</t>
  </si>
  <si>
    <t>33</t>
  </si>
  <si>
    <t>KO4</t>
  </si>
  <si>
    <t xml:space="preserve">KO/4 - Stávající slohové  okno, jednoduché zasklení, odborná oprava dle výpisu, rozměr 2400/3965mm, dodávka a montáž</t>
  </si>
  <si>
    <t>1360840034</t>
  </si>
  <si>
    <t>KO/4 - Stávající slohové okno, jednoduché zasklení, odborná oprava dle výpisu, rozměr 2400/3965mm, dodávka a montáž</t>
  </si>
  <si>
    <t>34</t>
  </si>
  <si>
    <t>KO5</t>
  </si>
  <si>
    <t xml:space="preserve">KO/5 - Stávající slohové  okno, jednoduché zasklení, odborná oprava dle výpisu, rozměr 2400/4815mm, dodávka a montáž</t>
  </si>
  <si>
    <t>1446548790</t>
  </si>
  <si>
    <t>KO/5 - Stávající slohové okno, jednoduché zasklení, odborná oprava dle výpisu, rozměr 2400/4815mm, dodávka a montáž</t>
  </si>
  <si>
    <t>782</t>
  </si>
  <si>
    <t>Dokončovací práce - obklady z kamene</t>
  </si>
  <si>
    <t>35</t>
  </si>
  <si>
    <t>KA5</t>
  </si>
  <si>
    <t xml:space="preserve">KA/5 - Stávající kamenné parapety oken,  odborná oprava dle výpisu, rozměr 2400/380mm, dodávka a montáž</t>
  </si>
  <si>
    <t>987144144</t>
  </si>
  <si>
    <t>KA/5 - Stávající kamenné parapety oken, odborná oprava dle výpisu, rozměr 2400/380mm, dodávka a montáž</t>
  </si>
  <si>
    <t>*ODEČTENA I. ETAPA A VÝCHODNÍ APSIDA</t>
  </si>
  <si>
    <t>36</t>
  </si>
  <si>
    <t>KA7</t>
  </si>
  <si>
    <t>KA/7 - Stávající kamenný sokl kostela, ve dvou úrovních, odborná oprava dle výpisu, výška cca 500 mm (horní část), Spodní část proměnlivé v.700 - 1050mm, dodávka a montáž</t>
  </si>
  <si>
    <t>1950225201</t>
  </si>
  <si>
    <t>70</t>
  </si>
  <si>
    <t>783</t>
  </si>
  <si>
    <t>Dokončovací práce - nátěry</t>
  </si>
  <si>
    <t>37</t>
  </si>
  <si>
    <t>783000103</t>
  </si>
  <si>
    <t>Ochrana podlah nebo vodorovných ploch při provádění nátěrů položením fólie</t>
  </si>
  <si>
    <t>-1524447790</t>
  </si>
  <si>
    <t>Zakrývání konstrukcí včetně pozdějšího odkrytí podlah nebo vodorovných ploch položením fólie</t>
  </si>
  <si>
    <t>https://podminky.urs.cz/item/CS_URS_2024_01/783000103</t>
  </si>
  <si>
    <t>38</t>
  </si>
  <si>
    <t>M</t>
  </si>
  <si>
    <t>69311088</t>
  </si>
  <si>
    <t>geotextilie netkaná separační, ochranná, filtrační, drenážní PES 500g/m2</t>
  </si>
  <si>
    <t>313572422</t>
  </si>
  <si>
    <t>660*1,05 'Přepočtené koeficientem množství</t>
  </si>
  <si>
    <t>39</t>
  </si>
  <si>
    <t>783801243</t>
  </si>
  <si>
    <t>Očištění 2x nátěrem biocidním přípravkem a okartáčováním omítek členitosti 3</t>
  </si>
  <si>
    <t>-286738032</t>
  </si>
  <si>
    <t>Očištění omítek biocidními prostředky napadených mikroorganismy s okartáčováním, nátěrem dvojnásobným, povrchů hladkých omítek hladkých, zrnitých tenkovrstvých nebo štukových stupně členitosti 3</t>
  </si>
  <si>
    <t>https://podminky.urs.cz/item/CS_URS_2024_01/783801243</t>
  </si>
  <si>
    <t>FAScelkem*0,15"15% plochy fasády</t>
  </si>
  <si>
    <t>-931,250*0,15"ODPOČET FASÁDA I. ETAPA</t>
  </si>
  <si>
    <t>-931,250*0,15"ODPOČET FASÁDA VÝCHODNÍ APSIDA</t>
  </si>
  <si>
    <t>783801401</t>
  </si>
  <si>
    <t>Ometení omítek před provedením nátěru</t>
  </si>
  <si>
    <t>-1769681641</t>
  </si>
  <si>
    <t>Příprava podkladu omítek před provedením nátěru ometení</t>
  </si>
  <si>
    <t>https://podminky.urs.cz/item/CS_URS_2024_01/783801401</t>
  </si>
  <si>
    <t>-931,250</t>
  </si>
  <si>
    <t>*ODEČTENA I. ETAPA</t>
  </si>
  <si>
    <t>*ODPOČET VÝCHODNÍ APSIDA</t>
  </si>
  <si>
    <t>41</t>
  </si>
  <si>
    <t>783801503</t>
  </si>
  <si>
    <t>Omytí omítek tlakovou vodou před provedením nátěru</t>
  </si>
  <si>
    <t>1713994153</t>
  </si>
  <si>
    <t>Příprava podkladu omítek před provedením nátěru omytí tlakovou vodou</t>
  </si>
  <si>
    <t>https://podminky.urs.cz/item/CS_URS_2024_01/783801503</t>
  </si>
  <si>
    <t>42</t>
  </si>
  <si>
    <t>783806811</t>
  </si>
  <si>
    <t>Odstranění nátěrů z omítek oškrábáním</t>
  </si>
  <si>
    <t>1167913686</t>
  </si>
  <si>
    <t>https://podminky.urs.cz/item/CS_URS_2024_01/783806811</t>
  </si>
  <si>
    <t>FAScelkem*0,1"pro potřeby rozpočtu předpoklad do 10% plochy fasády</t>
  </si>
  <si>
    <t>-931,250*0,1</t>
  </si>
  <si>
    <t>43</t>
  </si>
  <si>
    <t>783823167</t>
  </si>
  <si>
    <t>Penetrační vápenný nátěr omítek stupně členitosti 3</t>
  </si>
  <si>
    <t>943065476</t>
  </si>
  <si>
    <t>Penetrační nátěr omítek hladkých omítek hladkých, zrnitých tenkovrstvých nebo štukových stupně členitosti 3 vápenný</t>
  </si>
  <si>
    <t>https://podminky.urs.cz/item/CS_URS_2024_01/783823167</t>
  </si>
  <si>
    <t>44</t>
  </si>
  <si>
    <t>783826625</t>
  </si>
  <si>
    <t>Hydrofobizační transparentní silikonový nátěr omítek stupně členitosti 3</t>
  </si>
  <si>
    <t>167781780</t>
  </si>
  <si>
    <t>Hydrofobizační nátěr omítek silikonový, transparentní, povrchů hladkých omítek hladkých, zrnitých tenkovrstvých nebo štukových stupně členitosti 3</t>
  </si>
  <si>
    <t>https://podminky.urs.cz/item/CS_URS_2024_01/783826625</t>
  </si>
  <si>
    <t>-931,250*0,15"ODPOČET VÝCHODNÍ APSIDA</t>
  </si>
  <si>
    <t>45</t>
  </si>
  <si>
    <t>783827447</t>
  </si>
  <si>
    <t>Krycí dvojnásobný vápenný nátěr omítek stupně členitosti 3</t>
  </si>
  <si>
    <t>-155830438</t>
  </si>
  <si>
    <t>Krycí (ochranný ) nátěr omítek dvojnásobný hladkých omítek hladkých, zrnitých tenkovrstvých nebo štukových stupně členitosti 3 vápenný</t>
  </si>
  <si>
    <t>https://podminky.urs.cz/item/CS_URS_2024_01/783827447</t>
  </si>
  <si>
    <t xml:space="preserve">25*149"fasáda celkem </t>
  </si>
  <si>
    <t>787</t>
  </si>
  <si>
    <t>Dokončovací práce - zasklívání</t>
  </si>
  <si>
    <t>46</t>
  </si>
  <si>
    <t>S2</t>
  </si>
  <si>
    <t xml:space="preserve">S/2 - Stávající slohová skleněná výplň - vitráž, odborná oprava dle výpisu , rozměr 2400/p.k.2940mm,  v.k. 3225mm, dodávka a montáž</t>
  </si>
  <si>
    <t>-585269020</t>
  </si>
  <si>
    <t>S/2 - Stávající slohová skleněná výplň - vitráž, odborná oprava dle výpisu , rozměr 2400/p.k.2940mm, v.k. 3225mm, dodávka a montáž</t>
  </si>
  <si>
    <t>47</t>
  </si>
  <si>
    <t>S3</t>
  </si>
  <si>
    <t xml:space="preserve">S/3 - Stávající slohová skleněná výplň - vitráž, odborná oprava dle výpisu , rozměr 2400/p.k.2940mm,  v.k. 3225mm, dodávka a montáž</t>
  </si>
  <si>
    <t>-1319568572</t>
  </si>
  <si>
    <t>S/3 - Stávající slohová skleněná výplň - vitráž, odborná oprava dle výpisu , rozměr 2400/p.k.2940mm, v.k. 3225mm, dodávka a montáž</t>
  </si>
  <si>
    <t>48</t>
  </si>
  <si>
    <t>S4</t>
  </si>
  <si>
    <t>S/4 - Stávající slohová skleněná výplň - vitráž, odborná oprava dle výpisu , rozměr 2400/3965mm, dodávka a montáž</t>
  </si>
  <si>
    <t>-803247697</t>
  </si>
  <si>
    <t>49</t>
  </si>
  <si>
    <t>S5</t>
  </si>
  <si>
    <t>S/5 - Stávající slohová skleněná výplň - vitráž, odborná oprava dle výpisu , rozměr 2400/4815mm, dodávka a montáž</t>
  </si>
  <si>
    <t>-776918312</t>
  </si>
  <si>
    <t xml:space="preserve">VON - Vedlejší a ostatní rozpočtové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</si>
  <si>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</si>
  <si>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</si>
  <si>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</si>
  <si>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</si>
  <si>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</si>
  <si>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</si>
  <si>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</si>
  <si>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011503R</t>
  </si>
  <si>
    <t>Předkládání vzorků ke schválení projektantovi a památkovému dozoru - materiály, barevnost atp.</t>
  </si>
  <si>
    <t>Kč</t>
  </si>
  <si>
    <t>1024</t>
  </si>
  <si>
    <t>-1359398448</t>
  </si>
  <si>
    <t>Průzkumné, geodetické a projektové práce průzkumné práce stavební průzkum bez rozlišení</t>
  </si>
  <si>
    <t>01324400R</t>
  </si>
  <si>
    <t>Dokumentace IV. stupně (dílenská dokumentace)</t>
  </si>
  <si>
    <t>-1607609336</t>
  </si>
  <si>
    <t>P</t>
  </si>
  <si>
    <t xml:space="preserve">Poznámka k položce:_x000d_
Dodavatel zpracuje IV.stupeň výrobní dokumentace a  návrh předá k odsouhlasení  architektovi, investorovi  a památkovému dozoru.</t>
  </si>
  <si>
    <t>013254000</t>
  </si>
  <si>
    <t>Dokumentace skutečného provedení stavby</t>
  </si>
  <si>
    <t>-1113445231</t>
  </si>
  <si>
    <t>Průzkumné, geodetické a projektové práce projektové práce dokumentace stavby (výkresová a textová) skutečného provedení stavby</t>
  </si>
  <si>
    <t>https://podminky.urs.cz/item/CS_URS_2024_01/013254000</t>
  </si>
  <si>
    <t>01329400R</t>
  </si>
  <si>
    <t>Restaurátorská dokumentace</t>
  </si>
  <si>
    <t>-1053838693</t>
  </si>
  <si>
    <t>VRN3</t>
  </si>
  <si>
    <t>Zařízení staveniště</t>
  </si>
  <si>
    <t>032103000</t>
  </si>
  <si>
    <t>Náklady na stavební buňky</t>
  </si>
  <si>
    <t>1899870424</t>
  </si>
  <si>
    <t>Zařízení staveniště vybavení staveniště náklady na stavební buňky</t>
  </si>
  <si>
    <t>https://podminky.urs.cz/item/CS_URS_2024_01/032103000</t>
  </si>
  <si>
    <t>Poznámka k položce:_x000d_
včetně mobilních WC</t>
  </si>
  <si>
    <t>032503000</t>
  </si>
  <si>
    <t>Skládky na staveništi</t>
  </si>
  <si>
    <t>-1806639074</t>
  </si>
  <si>
    <t>Zařízení staveniště vybavení staveniště skládky na staveništi</t>
  </si>
  <si>
    <t>https://podminky.urs.cz/item/CS_URS_2024_01/032503000</t>
  </si>
  <si>
    <t>Poznámka k položce:_x000d_
zajištění ploch pro skládkování a ochranu nezabudovaného materiálu</t>
  </si>
  <si>
    <t>032903000</t>
  </si>
  <si>
    <t>Náklady na provoz a údržbu vybavení staveniště</t>
  </si>
  <si>
    <t>1096356470</t>
  </si>
  <si>
    <t>Zařízení staveniště vybavení staveniště náklady na provoz a údržbu vybavení staveniště</t>
  </si>
  <si>
    <t>https://podminky.urs.cz/item/CS_URS_2024_01/032903000</t>
  </si>
  <si>
    <t>034103000</t>
  </si>
  <si>
    <t>Energie pro zařízení staveniště</t>
  </si>
  <si>
    <t>1076686290</t>
  </si>
  <si>
    <t>Zařízení staveniště zabezpečení staveniště energie pro zařízení staveniště</t>
  </si>
  <si>
    <t>https://podminky.urs.cz/item/CS_URS_2024_01/034103000</t>
  </si>
  <si>
    <t>034203000</t>
  </si>
  <si>
    <t xml:space="preserve">Oplocení staveniště, včetně pronájmu </t>
  </si>
  <si>
    <t>-1959408737</t>
  </si>
  <si>
    <t>Zařízení staveniště zabezpečení staveniště oplocení staveniště</t>
  </si>
  <si>
    <t>https://podminky.urs.cz/item/CS_URS_2024_01/034203000</t>
  </si>
  <si>
    <t>039103000</t>
  </si>
  <si>
    <t>Rozebrání, bourání a odvoz zařízení staveniště</t>
  </si>
  <si>
    <t>2049293334</t>
  </si>
  <si>
    <t>Zařízení staveniště zrušení zařízení staveniště rozebrání, bourání a odvoz</t>
  </si>
  <si>
    <t>https://podminky.urs.cz/item/CS_URS_2024_01/039103000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</si>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</sst>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22325401" TargetMode="External" /><Relationship Id="rId2" Type="http://schemas.openxmlformats.org/officeDocument/2006/relationships/hyperlink" Target="https://podminky.urs.cz/item/CS_URS_2024_01/625681011" TargetMode="External" /><Relationship Id="rId3" Type="http://schemas.openxmlformats.org/officeDocument/2006/relationships/hyperlink" Target="https://podminky.urs.cz/item/CS_URS_2024_01/625681012" TargetMode="External" /><Relationship Id="rId4" Type="http://schemas.openxmlformats.org/officeDocument/2006/relationships/hyperlink" Target="https://podminky.urs.cz/item/CS_URS_2024_01/625681013" TargetMode="External" /><Relationship Id="rId5" Type="http://schemas.openxmlformats.org/officeDocument/2006/relationships/hyperlink" Target="https://podminky.urs.cz/item/CS_URS_2024_01/629991001" TargetMode="External" /><Relationship Id="rId6" Type="http://schemas.openxmlformats.org/officeDocument/2006/relationships/hyperlink" Target="https://podminky.urs.cz/item/CS_URS_2024_01/629991011" TargetMode="External" /><Relationship Id="rId7" Type="http://schemas.openxmlformats.org/officeDocument/2006/relationships/hyperlink" Target="https://podminky.urs.cz/item/CS_URS_2024_01/941121113" TargetMode="External" /><Relationship Id="rId8" Type="http://schemas.openxmlformats.org/officeDocument/2006/relationships/hyperlink" Target="https://podminky.urs.cz/item/CS_URS_2024_01/941121213" TargetMode="External" /><Relationship Id="rId9" Type="http://schemas.openxmlformats.org/officeDocument/2006/relationships/hyperlink" Target="https://podminky.urs.cz/item/CS_URS_2024_01/941121813" TargetMode="External" /><Relationship Id="rId10" Type="http://schemas.openxmlformats.org/officeDocument/2006/relationships/hyperlink" Target="https://podminky.urs.cz/item/CS_URS_2024_01/941121332" TargetMode="External" /><Relationship Id="rId11" Type="http://schemas.openxmlformats.org/officeDocument/2006/relationships/hyperlink" Target="https://podminky.urs.cz/item/CS_URS_2024_01/944511111" TargetMode="External" /><Relationship Id="rId12" Type="http://schemas.openxmlformats.org/officeDocument/2006/relationships/hyperlink" Target="https://podminky.urs.cz/item/CS_URS_2024_01/944511211" TargetMode="External" /><Relationship Id="rId13" Type="http://schemas.openxmlformats.org/officeDocument/2006/relationships/hyperlink" Target="https://podminky.urs.cz/item/CS_URS_2024_01/944511811" TargetMode="External" /><Relationship Id="rId14" Type="http://schemas.openxmlformats.org/officeDocument/2006/relationships/hyperlink" Target="https://podminky.urs.cz/item/CS_URS_2024_01/978019321" TargetMode="External" /><Relationship Id="rId15" Type="http://schemas.openxmlformats.org/officeDocument/2006/relationships/hyperlink" Target="https://podminky.urs.cz/item/CS_URS_2024_01/985141111" TargetMode="External" /><Relationship Id="rId16" Type="http://schemas.openxmlformats.org/officeDocument/2006/relationships/hyperlink" Target="https://podminky.urs.cz/item/CS_URS_2024_01/985411111" TargetMode="External" /><Relationship Id="rId17" Type="http://schemas.openxmlformats.org/officeDocument/2006/relationships/hyperlink" Target="https://podminky.urs.cz/item/CS_URS_2024_01/985411912" TargetMode="External" /><Relationship Id="rId18" Type="http://schemas.openxmlformats.org/officeDocument/2006/relationships/hyperlink" Target="https://podminky.urs.cz/item/CS_URS_2024_01/993111111" TargetMode="External" /><Relationship Id="rId19" Type="http://schemas.openxmlformats.org/officeDocument/2006/relationships/hyperlink" Target="https://podminky.urs.cz/item/CS_URS_2024_01/993111119" TargetMode="External" /><Relationship Id="rId20" Type="http://schemas.openxmlformats.org/officeDocument/2006/relationships/hyperlink" Target="https://podminky.urs.cz/item/CS_URS_2024_01/997013119" TargetMode="External" /><Relationship Id="rId21" Type="http://schemas.openxmlformats.org/officeDocument/2006/relationships/hyperlink" Target="https://podminky.urs.cz/item/CS_URS_2024_01/997013501" TargetMode="External" /><Relationship Id="rId22" Type="http://schemas.openxmlformats.org/officeDocument/2006/relationships/hyperlink" Target="https://podminky.urs.cz/item/CS_URS_2024_01/997013509" TargetMode="External" /><Relationship Id="rId23" Type="http://schemas.openxmlformats.org/officeDocument/2006/relationships/hyperlink" Target="https://podminky.urs.cz/item/CS_URS_2024_01/997013631" TargetMode="External" /><Relationship Id="rId24" Type="http://schemas.openxmlformats.org/officeDocument/2006/relationships/hyperlink" Target="https://podminky.urs.cz/item/CS_URS_2024_01/998011004" TargetMode="External" /><Relationship Id="rId25" Type="http://schemas.openxmlformats.org/officeDocument/2006/relationships/hyperlink" Target="https://podminky.urs.cz/item/CS_URS_2024_01/765192001" TargetMode="External" /><Relationship Id="rId26" Type="http://schemas.openxmlformats.org/officeDocument/2006/relationships/hyperlink" Target="https://podminky.urs.cz/item/CS_URS_2024_01/783000103" TargetMode="External" /><Relationship Id="rId27" Type="http://schemas.openxmlformats.org/officeDocument/2006/relationships/hyperlink" Target="https://podminky.urs.cz/item/CS_URS_2024_01/783801243" TargetMode="External" /><Relationship Id="rId28" Type="http://schemas.openxmlformats.org/officeDocument/2006/relationships/hyperlink" Target="https://podminky.urs.cz/item/CS_URS_2024_01/783801401" TargetMode="External" /><Relationship Id="rId29" Type="http://schemas.openxmlformats.org/officeDocument/2006/relationships/hyperlink" Target="https://podminky.urs.cz/item/CS_URS_2024_01/783801503" TargetMode="External" /><Relationship Id="rId30" Type="http://schemas.openxmlformats.org/officeDocument/2006/relationships/hyperlink" Target="https://podminky.urs.cz/item/CS_URS_2024_01/783806811" TargetMode="External" /><Relationship Id="rId31" Type="http://schemas.openxmlformats.org/officeDocument/2006/relationships/hyperlink" Target="https://podminky.urs.cz/item/CS_URS_2024_01/783823167" TargetMode="External" /><Relationship Id="rId32" Type="http://schemas.openxmlformats.org/officeDocument/2006/relationships/hyperlink" Target="https://podminky.urs.cz/item/CS_URS_2024_01/783826625" TargetMode="External" /><Relationship Id="rId33" Type="http://schemas.openxmlformats.org/officeDocument/2006/relationships/hyperlink" Target="https://podminky.urs.cz/item/CS_URS_2024_01/783827447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32103000" TargetMode="External" /><Relationship Id="rId3" Type="http://schemas.openxmlformats.org/officeDocument/2006/relationships/hyperlink" Target="https://podminky.urs.cz/item/CS_URS_2024_01/032503000" TargetMode="External" /><Relationship Id="rId4" Type="http://schemas.openxmlformats.org/officeDocument/2006/relationships/hyperlink" Target="https://podminky.urs.cz/item/CS_URS_2024_01/032903000" TargetMode="External" /><Relationship Id="rId5" Type="http://schemas.openxmlformats.org/officeDocument/2006/relationships/hyperlink" Target="https://podminky.urs.cz/item/CS_URS_2024_01/034103000" TargetMode="External" /><Relationship Id="rId6" Type="http://schemas.openxmlformats.org/officeDocument/2006/relationships/hyperlink" Target="https://podminky.urs.cz/item/CS_URS_2024_01/034203000" TargetMode="External" /><Relationship Id="rId7" Type="http://schemas.openxmlformats.org/officeDocument/2006/relationships/hyperlink" Target="https://podminky.urs.cz/item/CS_URS_2024_01/039103000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2024-12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Obnova vnějšího pláště kostela Zvěstování P. Marie v Mariánské Týnici – severní a jižní apsida.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Kralovice, Mariánský Týnec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13. 2. 2024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Atelier Soukup Opl Švehla s.r.o.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Michal Jirka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'D.1.1. - Architektonicko-...'!J30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'D.1.1. - Architektonicko-...'!P97</f>
        <v>0</v>
      </c>
      <c r="AV55" s="123">
        <f>'D.1.1. - Architektonicko-...'!J33</f>
        <v>0</v>
      </c>
      <c r="AW55" s="123">
        <f>'D.1.1. - Architektonicko-...'!J34</f>
        <v>0</v>
      </c>
      <c r="AX55" s="123">
        <f>'D.1.1. - Architektonicko-...'!J35</f>
        <v>0</v>
      </c>
      <c r="AY55" s="123">
        <f>'D.1.1. - Architektonicko-...'!J36</f>
        <v>0</v>
      </c>
      <c r="AZ55" s="123">
        <f>'D.1.1. - Architektonicko-...'!F33</f>
        <v>0</v>
      </c>
      <c r="BA55" s="123">
        <f>'D.1.1. - Architektonicko-...'!F34</f>
        <v>0</v>
      </c>
      <c r="BB55" s="123">
        <f>'D.1.1. - Architektonicko-...'!F35</f>
        <v>0</v>
      </c>
      <c r="BC55" s="123">
        <f>'D.1.1. - Architektonicko-...'!F36</f>
        <v>0</v>
      </c>
      <c r="BD55" s="125">
        <f>'D.1.1. - Architektonicko-...'!F37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'VON - Vedlejší a ostatní 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83</v>
      </c>
      <c r="AR56" s="121"/>
      <c r="AS56" s="127">
        <v>0</v>
      </c>
      <c r="AT56" s="128">
        <f>ROUND(SUM(AV56:AW56),2)</f>
        <v>0</v>
      </c>
      <c r="AU56" s="129">
        <f>'VON - Vedlejší a ostatní ...'!P82</f>
        <v>0</v>
      </c>
      <c r="AV56" s="128">
        <f>'VON - Vedlejší a ostatní ...'!J33</f>
        <v>0</v>
      </c>
      <c r="AW56" s="128">
        <f>'VON - Vedlejší a ostatní ...'!J34</f>
        <v>0</v>
      </c>
      <c r="AX56" s="128">
        <f>'VON - Vedlejší a ostatní ...'!J35</f>
        <v>0</v>
      </c>
      <c r="AY56" s="128">
        <f>'VON - Vedlejší a ostatní ...'!J36</f>
        <v>0</v>
      </c>
      <c r="AZ56" s="128">
        <f>'VON - Vedlejší a ostatní ...'!F33</f>
        <v>0</v>
      </c>
      <c r="BA56" s="128">
        <f>'VON - Vedlejší a ostatní ...'!F34</f>
        <v>0</v>
      </c>
      <c r="BB56" s="128">
        <f>'VON - Vedlejší a ostatní ...'!F35</f>
        <v>0</v>
      </c>
      <c r="BC56" s="128">
        <f>'VON - Vedlejší a ostatní ...'!F36</f>
        <v>0</v>
      </c>
      <c r="BD56" s="130">
        <f>'VON - Vedlejší a ostatní ...'!F37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XCE/M1arXwx6QZKSqHQ10iyjNIDaB6PAaTsGVk6RFnMwiHUFr4lTkFiC0lAO8Fkev3NhBwPcBR4idDPG0xxi0g==" hashValue="xpJEESyP6hIPs4g7hprj+Aq6fKpqVj2nqZX+3Fcms+RPd3KHS/N4LFDpbbVAYqBcx8ocOWcMxCp/TgLmxb+sXA==" algorithmName="SHA-512" password="C67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D.1.1. - Architektonicko-...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  <c r="AZ2" s="131" t="s">
        <v>86</v>
      </c>
      <c r="BA2" s="131" t="s">
        <v>19</v>
      </c>
      <c r="BB2" s="131" t="s">
        <v>19</v>
      </c>
      <c r="BC2" s="131" t="s">
        <v>87</v>
      </c>
      <c r="BD2" s="131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82</v>
      </c>
      <c r="AZ3" s="131" t="s">
        <v>88</v>
      </c>
      <c r="BA3" s="131" t="s">
        <v>19</v>
      </c>
      <c r="BB3" s="131" t="s">
        <v>19</v>
      </c>
      <c r="BC3" s="131" t="s">
        <v>89</v>
      </c>
      <c r="BD3" s="131" t="s">
        <v>82</v>
      </c>
    </row>
    <row r="4" s="1" customFormat="1" ht="24.96" customHeight="1">
      <c r="B4" s="23"/>
      <c r="D4" s="134" t="s">
        <v>90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Obnova vnějšího pláště kostela Zvěstování P. Marie v Mariánské Týnici – severní a jižní apsida.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91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92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13. 2. 2024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tr">
        <f>IF('Rekapitulace stavby'!AN10="","",'Rekapitulace stavby'!AN10)</f>
        <v/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tr">
        <f>IF('Rekapitulace stavby'!E11="","",'Rekapitulace stavby'!E11)</f>
        <v xml:space="preserve"> </v>
      </c>
      <c r="F15" s="41"/>
      <c r="G15" s="41"/>
      <c r="H15" s="41"/>
      <c r="I15" s="136" t="s">
        <v>28</v>
      </c>
      <c r="J15" s="140" t="str">
        <f>IF('Rekapitulace stavby'!AN11="","",'Rekapitulace stavby'!AN11)</f>
        <v/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32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34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35</v>
      </c>
      <c r="F24" s="41"/>
      <c r="G24" s="41"/>
      <c r="H24" s="41"/>
      <c r="I24" s="136" t="s">
        <v>28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36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42"/>
      <c r="B27" s="143"/>
      <c r="C27" s="142"/>
      <c r="D27" s="142"/>
      <c r="E27" s="144" t="s">
        <v>37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38</v>
      </c>
      <c r="E30" s="41"/>
      <c r="F30" s="41"/>
      <c r="G30" s="41"/>
      <c r="H30" s="41"/>
      <c r="I30" s="41"/>
      <c r="J30" s="148">
        <f>ROUND(J97,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40</v>
      </c>
      <c r="G32" s="41"/>
      <c r="H32" s="41"/>
      <c r="I32" s="149" t="s">
        <v>39</v>
      </c>
      <c r="J32" s="149" t="s">
        <v>41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42</v>
      </c>
      <c r="E33" s="136" t="s">
        <v>43</v>
      </c>
      <c r="F33" s="151">
        <f>ROUND((SUM(BE97:BE395)),  2)</f>
        <v>0</v>
      </c>
      <c r="G33" s="41"/>
      <c r="H33" s="41"/>
      <c r="I33" s="152">
        <v>0.20999999999999999</v>
      </c>
      <c r="J33" s="151">
        <f>ROUND(((SUM(BE97:BE395))*I33),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44</v>
      </c>
      <c r="F34" s="151">
        <f>ROUND((SUM(BF97:BF395)),  2)</f>
        <v>0</v>
      </c>
      <c r="G34" s="41"/>
      <c r="H34" s="41"/>
      <c r="I34" s="152">
        <v>0.12</v>
      </c>
      <c r="J34" s="151">
        <f>ROUND(((SUM(BF97:BF395))*I34),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45</v>
      </c>
      <c r="F35" s="151">
        <f>ROUND((SUM(BG97:BG395)),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46</v>
      </c>
      <c r="F36" s="151">
        <f>ROUND((SUM(BH97:BH395)),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47</v>
      </c>
      <c r="F37" s="151">
        <f>ROUND((SUM(BI97:BI395)),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Obnova vnějšího pláště kostela Zvěstování P. Marie v Mariánské Týnici – severní a jižní apsida.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D.1.1. - Architektonicko-stavební řešení 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Kralovice, Mariánský Týnec</v>
      </c>
      <c r="G52" s="43"/>
      <c r="H52" s="43"/>
      <c r="I52" s="35" t="s">
        <v>23</v>
      </c>
      <c r="J52" s="75" t="str">
        <f>IF(J12="","",J12)</f>
        <v>13. 2. 2024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>Atelier Soukup Opl Švehla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Michal Jirka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94</v>
      </c>
      <c r="D57" s="166"/>
      <c r="E57" s="166"/>
      <c r="F57" s="166"/>
      <c r="G57" s="166"/>
      <c r="H57" s="166"/>
      <c r="I57" s="166"/>
      <c r="J57" s="167" t="s">
        <v>95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70</v>
      </c>
      <c r="D59" s="43"/>
      <c r="E59" s="43"/>
      <c r="F59" s="43"/>
      <c r="G59" s="43"/>
      <c r="H59" s="43"/>
      <c r="I59" s="43"/>
      <c r="J59" s="105">
        <f>J97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96</v>
      </c>
    </row>
    <row r="60" s="9" customFormat="1" ht="24.96" customHeight="1">
      <c r="A60" s="9"/>
      <c r="B60" s="169"/>
      <c r="C60" s="170"/>
      <c r="D60" s="171" t="s">
        <v>97</v>
      </c>
      <c r="E60" s="172"/>
      <c r="F60" s="172"/>
      <c r="G60" s="172"/>
      <c r="H60" s="172"/>
      <c r="I60" s="172"/>
      <c r="J60" s="173">
        <f>J98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98</v>
      </c>
      <c r="E61" s="178"/>
      <c r="F61" s="178"/>
      <c r="G61" s="178"/>
      <c r="H61" s="178"/>
      <c r="I61" s="178"/>
      <c r="J61" s="179">
        <f>J99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5"/>
      <c r="C62" s="176"/>
      <c r="D62" s="177" t="s">
        <v>99</v>
      </c>
      <c r="E62" s="178"/>
      <c r="F62" s="178"/>
      <c r="G62" s="178"/>
      <c r="H62" s="178"/>
      <c r="I62" s="178"/>
      <c r="J62" s="179">
        <f>J100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100</v>
      </c>
      <c r="E63" s="178"/>
      <c r="F63" s="178"/>
      <c r="G63" s="178"/>
      <c r="H63" s="178"/>
      <c r="I63" s="178"/>
      <c r="J63" s="179">
        <f>J147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5"/>
      <c r="C64" s="176"/>
      <c r="D64" s="177" t="s">
        <v>101</v>
      </c>
      <c r="E64" s="178"/>
      <c r="F64" s="178"/>
      <c r="G64" s="178"/>
      <c r="H64" s="178"/>
      <c r="I64" s="178"/>
      <c r="J64" s="179">
        <f>J148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5"/>
      <c r="C65" s="176"/>
      <c r="D65" s="177" t="s">
        <v>102</v>
      </c>
      <c r="E65" s="178"/>
      <c r="F65" s="178"/>
      <c r="G65" s="178"/>
      <c r="H65" s="178"/>
      <c r="I65" s="178"/>
      <c r="J65" s="179">
        <f>J180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5"/>
      <c r="C66" s="176"/>
      <c r="D66" s="177" t="s">
        <v>103</v>
      </c>
      <c r="E66" s="178"/>
      <c r="F66" s="178"/>
      <c r="G66" s="178"/>
      <c r="H66" s="178"/>
      <c r="I66" s="178"/>
      <c r="J66" s="179">
        <f>J189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5"/>
      <c r="C67" s="176"/>
      <c r="D67" s="177" t="s">
        <v>104</v>
      </c>
      <c r="E67" s="178"/>
      <c r="F67" s="178"/>
      <c r="G67" s="178"/>
      <c r="H67" s="178"/>
      <c r="I67" s="178"/>
      <c r="J67" s="179">
        <f>J205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21.84" customHeight="1">
      <c r="A68" s="10"/>
      <c r="B68" s="175"/>
      <c r="C68" s="176"/>
      <c r="D68" s="177" t="s">
        <v>105</v>
      </c>
      <c r="E68" s="178"/>
      <c r="F68" s="178"/>
      <c r="G68" s="178"/>
      <c r="H68" s="178"/>
      <c r="I68" s="178"/>
      <c r="J68" s="179">
        <f>J206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21.84" customHeight="1">
      <c r="A69" s="10"/>
      <c r="B69" s="175"/>
      <c r="C69" s="176"/>
      <c r="D69" s="177" t="s">
        <v>106</v>
      </c>
      <c r="E69" s="178"/>
      <c r="F69" s="178"/>
      <c r="G69" s="178"/>
      <c r="H69" s="178"/>
      <c r="I69" s="178"/>
      <c r="J69" s="179">
        <f>J215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21.84" customHeight="1">
      <c r="A70" s="10"/>
      <c r="B70" s="175"/>
      <c r="C70" s="176"/>
      <c r="D70" s="177" t="s">
        <v>107</v>
      </c>
      <c r="E70" s="178"/>
      <c r="F70" s="178"/>
      <c r="G70" s="178"/>
      <c r="H70" s="178"/>
      <c r="I70" s="178"/>
      <c r="J70" s="179">
        <f>J229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108</v>
      </c>
      <c r="E71" s="172"/>
      <c r="F71" s="172"/>
      <c r="G71" s="172"/>
      <c r="H71" s="172"/>
      <c r="I71" s="172"/>
      <c r="J71" s="173">
        <f>J233</f>
        <v>0</v>
      </c>
      <c r="K71" s="170"/>
      <c r="L71" s="17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5"/>
      <c r="C72" s="176"/>
      <c r="D72" s="177" t="s">
        <v>109</v>
      </c>
      <c r="E72" s="178"/>
      <c r="F72" s="178"/>
      <c r="G72" s="178"/>
      <c r="H72" s="178"/>
      <c r="I72" s="178"/>
      <c r="J72" s="179">
        <f>J234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110</v>
      </c>
      <c r="E73" s="178"/>
      <c r="F73" s="178"/>
      <c r="G73" s="178"/>
      <c r="H73" s="178"/>
      <c r="I73" s="178"/>
      <c r="J73" s="179">
        <f>J240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111</v>
      </c>
      <c r="E74" s="178"/>
      <c r="F74" s="178"/>
      <c r="G74" s="178"/>
      <c r="H74" s="178"/>
      <c r="I74" s="178"/>
      <c r="J74" s="179">
        <f>J247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112</v>
      </c>
      <c r="E75" s="178"/>
      <c r="F75" s="178"/>
      <c r="G75" s="178"/>
      <c r="H75" s="178"/>
      <c r="I75" s="178"/>
      <c r="J75" s="179">
        <f>J288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113</v>
      </c>
      <c r="E76" s="178"/>
      <c r="F76" s="178"/>
      <c r="G76" s="178"/>
      <c r="H76" s="178"/>
      <c r="I76" s="178"/>
      <c r="J76" s="179">
        <f>J299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114</v>
      </c>
      <c r="E77" s="178"/>
      <c r="F77" s="178"/>
      <c r="G77" s="178"/>
      <c r="H77" s="178"/>
      <c r="I77" s="178"/>
      <c r="J77" s="179">
        <f>J375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3" s="2" customFormat="1" ht="6.96" customHeight="1">
      <c r="A83" s="41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4.96" customHeight="1">
      <c r="A84" s="41"/>
      <c r="B84" s="42"/>
      <c r="C84" s="26" t="s">
        <v>115</v>
      </c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16</v>
      </c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6.25" customHeight="1">
      <c r="A87" s="41"/>
      <c r="B87" s="42"/>
      <c r="C87" s="43"/>
      <c r="D87" s="43"/>
      <c r="E87" s="164" t="str">
        <f>E7</f>
        <v>Obnova vnějšího pláště kostela Zvěstování P. Marie v Mariánské Týnici – severní a jižní apsida.</v>
      </c>
      <c r="F87" s="35"/>
      <c r="G87" s="35"/>
      <c r="H87" s="35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91</v>
      </c>
      <c r="D88" s="43"/>
      <c r="E88" s="43"/>
      <c r="F88" s="43"/>
      <c r="G88" s="43"/>
      <c r="H88" s="43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E9</f>
        <v xml:space="preserve">D.1.1. - Architektonicko-stavební řešení </v>
      </c>
      <c r="F89" s="43"/>
      <c r="G89" s="43"/>
      <c r="H89" s="43"/>
      <c r="I89" s="43"/>
      <c r="J89" s="43"/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21</v>
      </c>
      <c r="D91" s="43"/>
      <c r="E91" s="43"/>
      <c r="F91" s="30" t="str">
        <f>F12</f>
        <v>Kralovice, Mariánský Týnec</v>
      </c>
      <c r="G91" s="43"/>
      <c r="H91" s="43"/>
      <c r="I91" s="35" t="s">
        <v>23</v>
      </c>
      <c r="J91" s="75" t="str">
        <f>IF(J12="","",J12)</f>
        <v>13. 2. 2024</v>
      </c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25.65" customHeight="1">
      <c r="A93" s="41"/>
      <c r="B93" s="42"/>
      <c r="C93" s="35" t="s">
        <v>25</v>
      </c>
      <c r="D93" s="43"/>
      <c r="E93" s="43"/>
      <c r="F93" s="30" t="str">
        <f>E15</f>
        <v xml:space="preserve"> </v>
      </c>
      <c r="G93" s="43"/>
      <c r="H93" s="43"/>
      <c r="I93" s="35" t="s">
        <v>31</v>
      </c>
      <c r="J93" s="39" t="str">
        <f>E21</f>
        <v>Atelier Soukup Opl Švehla s.r.o.</v>
      </c>
      <c r="K93" s="43"/>
      <c r="L93" s="13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29</v>
      </c>
      <c r="D94" s="43"/>
      <c r="E94" s="43"/>
      <c r="F94" s="30" t="str">
        <f>IF(E18="","",E18)</f>
        <v>Vyplň údaj</v>
      </c>
      <c r="G94" s="43"/>
      <c r="H94" s="43"/>
      <c r="I94" s="35" t="s">
        <v>34</v>
      </c>
      <c r="J94" s="39" t="str">
        <f>E24</f>
        <v>Michal Jirka</v>
      </c>
      <c r="K94" s="43"/>
      <c r="L94" s="13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81"/>
      <c r="B96" s="182"/>
      <c r="C96" s="183" t="s">
        <v>116</v>
      </c>
      <c r="D96" s="184" t="s">
        <v>57</v>
      </c>
      <c r="E96" s="184" t="s">
        <v>53</v>
      </c>
      <c r="F96" s="184" t="s">
        <v>54</v>
      </c>
      <c r="G96" s="184" t="s">
        <v>117</v>
      </c>
      <c r="H96" s="184" t="s">
        <v>118</v>
      </c>
      <c r="I96" s="184" t="s">
        <v>119</v>
      </c>
      <c r="J96" s="184" t="s">
        <v>95</v>
      </c>
      <c r="K96" s="185" t="s">
        <v>120</v>
      </c>
      <c r="L96" s="186"/>
      <c r="M96" s="95" t="s">
        <v>19</v>
      </c>
      <c r="N96" s="96" t="s">
        <v>42</v>
      </c>
      <c r="O96" s="96" t="s">
        <v>121</v>
      </c>
      <c r="P96" s="96" t="s">
        <v>122</v>
      </c>
      <c r="Q96" s="96" t="s">
        <v>123</v>
      </c>
      <c r="R96" s="96" t="s">
        <v>124</v>
      </c>
      <c r="S96" s="96" t="s">
        <v>125</v>
      </c>
      <c r="T96" s="97" t="s">
        <v>126</v>
      </c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</row>
    <row r="97" s="2" customFormat="1" ht="22.8" customHeight="1">
      <c r="A97" s="41"/>
      <c r="B97" s="42"/>
      <c r="C97" s="102" t="s">
        <v>127</v>
      </c>
      <c r="D97" s="43"/>
      <c r="E97" s="43"/>
      <c r="F97" s="43"/>
      <c r="G97" s="43"/>
      <c r="H97" s="43"/>
      <c r="I97" s="43"/>
      <c r="J97" s="187">
        <f>BK97</f>
        <v>0</v>
      </c>
      <c r="K97" s="43"/>
      <c r="L97" s="47"/>
      <c r="M97" s="98"/>
      <c r="N97" s="188"/>
      <c r="O97" s="99"/>
      <c r="P97" s="189">
        <f>P98+P233</f>
        <v>0</v>
      </c>
      <c r="Q97" s="99"/>
      <c r="R97" s="189">
        <f>R98+R233</f>
        <v>15.871035460000002</v>
      </c>
      <c r="S97" s="99"/>
      <c r="T97" s="190">
        <f>T98+T233</f>
        <v>13.074673859999999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71</v>
      </c>
      <c r="AU97" s="20" t="s">
        <v>96</v>
      </c>
      <c r="BK97" s="191">
        <f>BK98+BK233</f>
        <v>0</v>
      </c>
    </row>
    <row r="98" s="12" customFormat="1" ht="25.92" customHeight="1">
      <c r="A98" s="12"/>
      <c r="B98" s="192"/>
      <c r="C98" s="193"/>
      <c r="D98" s="194" t="s">
        <v>71</v>
      </c>
      <c r="E98" s="195" t="s">
        <v>128</v>
      </c>
      <c r="F98" s="195" t="s">
        <v>129</v>
      </c>
      <c r="G98" s="193"/>
      <c r="H98" s="193"/>
      <c r="I98" s="196"/>
      <c r="J98" s="197">
        <f>BK98</f>
        <v>0</v>
      </c>
      <c r="K98" s="193"/>
      <c r="L98" s="198"/>
      <c r="M98" s="199"/>
      <c r="N98" s="200"/>
      <c r="O98" s="200"/>
      <c r="P98" s="201">
        <f>P99+P147</f>
        <v>0</v>
      </c>
      <c r="Q98" s="200"/>
      <c r="R98" s="201">
        <f>R99+R147</f>
        <v>13.198960554000001</v>
      </c>
      <c r="S98" s="200"/>
      <c r="T98" s="202">
        <f>T99+T147</f>
        <v>13.05157386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3" t="s">
        <v>80</v>
      </c>
      <c r="AT98" s="204" t="s">
        <v>71</v>
      </c>
      <c r="AU98" s="204" t="s">
        <v>72</v>
      </c>
      <c r="AY98" s="203" t="s">
        <v>130</v>
      </c>
      <c r="BK98" s="205">
        <f>BK99+BK147</f>
        <v>0</v>
      </c>
    </row>
    <row r="99" s="12" customFormat="1" ht="22.8" customHeight="1">
      <c r="A99" s="12"/>
      <c r="B99" s="192"/>
      <c r="C99" s="193"/>
      <c r="D99" s="194" t="s">
        <v>71</v>
      </c>
      <c r="E99" s="206" t="s">
        <v>131</v>
      </c>
      <c r="F99" s="206" t="s">
        <v>132</v>
      </c>
      <c r="G99" s="193"/>
      <c r="H99" s="193"/>
      <c r="I99" s="196"/>
      <c r="J99" s="207">
        <f>BK99</f>
        <v>0</v>
      </c>
      <c r="K99" s="193"/>
      <c r="L99" s="198"/>
      <c r="M99" s="199"/>
      <c r="N99" s="200"/>
      <c r="O99" s="200"/>
      <c r="P99" s="201">
        <f>P100</f>
        <v>0</v>
      </c>
      <c r="Q99" s="200"/>
      <c r="R99" s="201">
        <f>R100</f>
        <v>13.125286104000001</v>
      </c>
      <c r="S99" s="200"/>
      <c r="T99" s="202">
        <f>T100</f>
        <v>0.014073860000000001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3" t="s">
        <v>80</v>
      </c>
      <c r="AT99" s="204" t="s">
        <v>71</v>
      </c>
      <c r="AU99" s="204" t="s">
        <v>80</v>
      </c>
      <c r="AY99" s="203" t="s">
        <v>130</v>
      </c>
      <c r="BK99" s="205">
        <f>BK100</f>
        <v>0</v>
      </c>
    </row>
    <row r="100" s="12" customFormat="1" ht="20.88" customHeight="1">
      <c r="A100" s="12"/>
      <c r="B100" s="192"/>
      <c r="C100" s="193"/>
      <c r="D100" s="194" t="s">
        <v>71</v>
      </c>
      <c r="E100" s="206" t="s">
        <v>133</v>
      </c>
      <c r="F100" s="206" t="s">
        <v>134</v>
      </c>
      <c r="G100" s="193"/>
      <c r="H100" s="193"/>
      <c r="I100" s="196"/>
      <c r="J100" s="207">
        <f>BK100</f>
        <v>0</v>
      </c>
      <c r="K100" s="193"/>
      <c r="L100" s="198"/>
      <c r="M100" s="199"/>
      <c r="N100" s="200"/>
      <c r="O100" s="200"/>
      <c r="P100" s="201">
        <f>SUM(P101:P146)</f>
        <v>0</v>
      </c>
      <c r="Q100" s="200"/>
      <c r="R100" s="201">
        <f>SUM(R101:R146)</f>
        <v>13.125286104000001</v>
      </c>
      <c r="S100" s="200"/>
      <c r="T100" s="202">
        <f>SUM(T101:T146)</f>
        <v>0.014073860000000001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80</v>
      </c>
      <c r="AT100" s="204" t="s">
        <v>71</v>
      </c>
      <c r="AU100" s="204" t="s">
        <v>82</v>
      </c>
      <c r="AY100" s="203" t="s">
        <v>130</v>
      </c>
      <c r="BK100" s="205">
        <f>SUM(BK101:BK146)</f>
        <v>0</v>
      </c>
    </row>
    <row r="101" s="2" customFormat="1" ht="24.15" customHeight="1">
      <c r="A101" s="41"/>
      <c r="B101" s="42"/>
      <c r="C101" s="208" t="s">
        <v>80</v>
      </c>
      <c r="D101" s="208" t="s">
        <v>135</v>
      </c>
      <c r="E101" s="209" t="s">
        <v>136</v>
      </c>
      <c r="F101" s="210" t="s">
        <v>137</v>
      </c>
      <c r="G101" s="211" t="s">
        <v>138</v>
      </c>
      <c r="H101" s="212">
        <v>1862.5</v>
      </c>
      <c r="I101" s="213"/>
      <c r="J101" s="214">
        <f>ROUND(I101*H101,2)</f>
        <v>0</v>
      </c>
      <c r="K101" s="210" t="s">
        <v>139</v>
      </c>
      <c r="L101" s="47"/>
      <c r="M101" s="215" t="s">
        <v>19</v>
      </c>
      <c r="N101" s="216" t="s">
        <v>43</v>
      </c>
      <c r="O101" s="87"/>
      <c r="P101" s="217">
        <f>O101*H101</f>
        <v>0</v>
      </c>
      <c r="Q101" s="217">
        <v>0.0068999999999999999</v>
      </c>
      <c r="R101" s="217">
        <f>Q101*H101</f>
        <v>12.85125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140</v>
      </c>
      <c r="AT101" s="219" t="s">
        <v>135</v>
      </c>
      <c r="AU101" s="219" t="s">
        <v>141</v>
      </c>
      <c r="AY101" s="20" t="s">
        <v>130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80</v>
      </c>
      <c r="BK101" s="220">
        <f>ROUND(I101*H101,2)</f>
        <v>0</v>
      </c>
      <c r="BL101" s="20" t="s">
        <v>140</v>
      </c>
      <c r="BM101" s="219" t="s">
        <v>142</v>
      </c>
    </row>
    <row r="102" s="2" customFormat="1">
      <c r="A102" s="41"/>
      <c r="B102" s="42"/>
      <c r="C102" s="43"/>
      <c r="D102" s="221" t="s">
        <v>143</v>
      </c>
      <c r="E102" s="43"/>
      <c r="F102" s="222" t="s">
        <v>144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143</v>
      </c>
      <c r="AU102" s="20" t="s">
        <v>141</v>
      </c>
    </row>
    <row r="103" s="2" customFormat="1">
      <c r="A103" s="41"/>
      <c r="B103" s="42"/>
      <c r="C103" s="43"/>
      <c r="D103" s="226" t="s">
        <v>145</v>
      </c>
      <c r="E103" s="43"/>
      <c r="F103" s="227" t="s">
        <v>146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145</v>
      </c>
      <c r="AU103" s="20" t="s">
        <v>141</v>
      </c>
    </row>
    <row r="104" s="13" customFormat="1">
      <c r="A104" s="13"/>
      <c r="B104" s="228"/>
      <c r="C104" s="229"/>
      <c r="D104" s="221" t="s">
        <v>147</v>
      </c>
      <c r="E104" s="230" t="s">
        <v>19</v>
      </c>
      <c r="F104" s="231" t="s">
        <v>148</v>
      </c>
      <c r="G104" s="229"/>
      <c r="H104" s="230" t="s">
        <v>19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147</v>
      </c>
      <c r="AU104" s="237" t="s">
        <v>141</v>
      </c>
      <c r="AV104" s="13" t="s">
        <v>80</v>
      </c>
      <c r="AW104" s="13" t="s">
        <v>33</v>
      </c>
      <c r="AX104" s="13" t="s">
        <v>72</v>
      </c>
      <c r="AY104" s="237" t="s">
        <v>130</v>
      </c>
    </row>
    <row r="105" s="14" customFormat="1">
      <c r="A105" s="14"/>
      <c r="B105" s="238"/>
      <c r="C105" s="239"/>
      <c r="D105" s="221" t="s">
        <v>147</v>
      </c>
      <c r="E105" s="240" t="s">
        <v>19</v>
      </c>
      <c r="F105" s="241" t="s">
        <v>86</v>
      </c>
      <c r="G105" s="239"/>
      <c r="H105" s="242">
        <v>3725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147</v>
      </c>
      <c r="AU105" s="248" t="s">
        <v>141</v>
      </c>
      <c r="AV105" s="14" t="s">
        <v>82</v>
      </c>
      <c r="AW105" s="14" t="s">
        <v>33</v>
      </c>
      <c r="AX105" s="14" t="s">
        <v>72</v>
      </c>
      <c r="AY105" s="248" t="s">
        <v>130</v>
      </c>
    </row>
    <row r="106" s="14" customFormat="1">
      <c r="A106" s="14"/>
      <c r="B106" s="238"/>
      <c r="C106" s="239"/>
      <c r="D106" s="221" t="s">
        <v>147</v>
      </c>
      <c r="E106" s="240" t="s">
        <v>19</v>
      </c>
      <c r="F106" s="241" t="s">
        <v>149</v>
      </c>
      <c r="G106" s="239"/>
      <c r="H106" s="242">
        <v>-931.25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147</v>
      </c>
      <c r="AU106" s="248" t="s">
        <v>141</v>
      </c>
      <c r="AV106" s="14" t="s">
        <v>82</v>
      </c>
      <c r="AW106" s="14" t="s">
        <v>33</v>
      </c>
      <c r="AX106" s="14" t="s">
        <v>72</v>
      </c>
      <c r="AY106" s="248" t="s">
        <v>130</v>
      </c>
    </row>
    <row r="107" s="14" customFormat="1">
      <c r="A107" s="14"/>
      <c r="B107" s="238"/>
      <c r="C107" s="239"/>
      <c r="D107" s="221" t="s">
        <v>147</v>
      </c>
      <c r="E107" s="240" t="s">
        <v>19</v>
      </c>
      <c r="F107" s="241" t="s">
        <v>150</v>
      </c>
      <c r="G107" s="239"/>
      <c r="H107" s="242">
        <v>-931.25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147</v>
      </c>
      <c r="AU107" s="248" t="s">
        <v>141</v>
      </c>
      <c r="AV107" s="14" t="s">
        <v>82</v>
      </c>
      <c r="AW107" s="14" t="s">
        <v>33</v>
      </c>
      <c r="AX107" s="14" t="s">
        <v>72</v>
      </c>
      <c r="AY107" s="248" t="s">
        <v>130</v>
      </c>
    </row>
    <row r="108" s="15" customFormat="1">
      <c r="A108" s="15"/>
      <c r="B108" s="249"/>
      <c r="C108" s="250"/>
      <c r="D108" s="221" t="s">
        <v>147</v>
      </c>
      <c r="E108" s="251" t="s">
        <v>19</v>
      </c>
      <c r="F108" s="252" t="s">
        <v>151</v>
      </c>
      <c r="G108" s="250"/>
      <c r="H108" s="253">
        <v>1862.5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9" t="s">
        <v>147</v>
      </c>
      <c r="AU108" s="259" t="s">
        <v>141</v>
      </c>
      <c r="AV108" s="15" t="s">
        <v>140</v>
      </c>
      <c r="AW108" s="15" t="s">
        <v>33</v>
      </c>
      <c r="AX108" s="15" t="s">
        <v>80</v>
      </c>
      <c r="AY108" s="259" t="s">
        <v>130</v>
      </c>
    </row>
    <row r="109" s="2" customFormat="1" ht="24.15" customHeight="1">
      <c r="A109" s="41"/>
      <c r="B109" s="42"/>
      <c r="C109" s="208" t="s">
        <v>82</v>
      </c>
      <c r="D109" s="208" t="s">
        <v>135</v>
      </c>
      <c r="E109" s="209" t="s">
        <v>152</v>
      </c>
      <c r="F109" s="210" t="s">
        <v>153</v>
      </c>
      <c r="G109" s="211" t="s">
        <v>154</v>
      </c>
      <c r="H109" s="212">
        <v>96</v>
      </c>
      <c r="I109" s="213"/>
      <c r="J109" s="214">
        <f>ROUND(I109*H109,2)</f>
        <v>0</v>
      </c>
      <c r="K109" s="210" t="s">
        <v>139</v>
      </c>
      <c r="L109" s="47"/>
      <c r="M109" s="215" t="s">
        <v>19</v>
      </c>
      <c r="N109" s="216" t="s">
        <v>43</v>
      </c>
      <c r="O109" s="87"/>
      <c r="P109" s="217">
        <f>O109*H109</f>
        <v>0</v>
      </c>
      <c r="Q109" s="217">
        <v>0.00093006999999999996</v>
      </c>
      <c r="R109" s="217">
        <f>Q109*H109</f>
        <v>0.08928672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140</v>
      </c>
      <c r="AT109" s="219" t="s">
        <v>135</v>
      </c>
      <c r="AU109" s="219" t="s">
        <v>141</v>
      </c>
      <c r="AY109" s="20" t="s">
        <v>130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80</v>
      </c>
      <c r="BK109" s="220">
        <f>ROUND(I109*H109,2)</f>
        <v>0</v>
      </c>
      <c r="BL109" s="20" t="s">
        <v>140</v>
      </c>
      <c r="BM109" s="219" t="s">
        <v>155</v>
      </c>
    </row>
    <row r="110" s="2" customFormat="1">
      <c r="A110" s="41"/>
      <c r="B110" s="42"/>
      <c r="C110" s="43"/>
      <c r="D110" s="221" t="s">
        <v>143</v>
      </c>
      <c r="E110" s="43"/>
      <c r="F110" s="222" t="s">
        <v>156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143</v>
      </c>
      <c r="AU110" s="20" t="s">
        <v>141</v>
      </c>
    </row>
    <row r="111" s="2" customFormat="1">
      <c r="A111" s="41"/>
      <c r="B111" s="42"/>
      <c r="C111" s="43"/>
      <c r="D111" s="226" t="s">
        <v>145</v>
      </c>
      <c r="E111" s="43"/>
      <c r="F111" s="227" t="s">
        <v>157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145</v>
      </c>
      <c r="AU111" s="20" t="s">
        <v>141</v>
      </c>
    </row>
    <row r="112" s="13" customFormat="1">
      <c r="A112" s="13"/>
      <c r="B112" s="228"/>
      <c r="C112" s="229"/>
      <c r="D112" s="221" t="s">
        <v>147</v>
      </c>
      <c r="E112" s="230" t="s">
        <v>19</v>
      </c>
      <c r="F112" s="231" t="s">
        <v>148</v>
      </c>
      <c r="G112" s="229"/>
      <c r="H112" s="230" t="s">
        <v>19</v>
      </c>
      <c r="I112" s="232"/>
      <c r="J112" s="229"/>
      <c r="K112" s="229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147</v>
      </c>
      <c r="AU112" s="237" t="s">
        <v>141</v>
      </c>
      <c r="AV112" s="13" t="s">
        <v>80</v>
      </c>
      <c r="AW112" s="13" t="s">
        <v>33</v>
      </c>
      <c r="AX112" s="13" t="s">
        <v>72</v>
      </c>
      <c r="AY112" s="237" t="s">
        <v>130</v>
      </c>
    </row>
    <row r="113" s="14" customFormat="1">
      <c r="A113" s="14"/>
      <c r="B113" s="238"/>
      <c r="C113" s="239"/>
      <c r="D113" s="221" t="s">
        <v>147</v>
      </c>
      <c r="E113" s="240" t="s">
        <v>19</v>
      </c>
      <c r="F113" s="241" t="s">
        <v>158</v>
      </c>
      <c r="G113" s="239"/>
      <c r="H113" s="242">
        <v>48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8" t="s">
        <v>147</v>
      </c>
      <c r="AU113" s="248" t="s">
        <v>141</v>
      </c>
      <c r="AV113" s="14" t="s">
        <v>82</v>
      </c>
      <c r="AW113" s="14" t="s">
        <v>33</v>
      </c>
      <c r="AX113" s="14" t="s">
        <v>72</v>
      </c>
      <c r="AY113" s="248" t="s">
        <v>130</v>
      </c>
    </row>
    <row r="114" s="14" customFormat="1">
      <c r="A114" s="14"/>
      <c r="B114" s="238"/>
      <c r="C114" s="239"/>
      <c r="D114" s="221" t="s">
        <v>147</v>
      </c>
      <c r="E114" s="240" t="s">
        <v>19</v>
      </c>
      <c r="F114" s="241" t="s">
        <v>159</v>
      </c>
      <c r="G114" s="239"/>
      <c r="H114" s="242">
        <v>48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147</v>
      </c>
      <c r="AU114" s="248" t="s">
        <v>141</v>
      </c>
      <c r="AV114" s="14" t="s">
        <v>82</v>
      </c>
      <c r="AW114" s="14" t="s">
        <v>33</v>
      </c>
      <c r="AX114" s="14" t="s">
        <v>72</v>
      </c>
      <c r="AY114" s="248" t="s">
        <v>130</v>
      </c>
    </row>
    <row r="115" s="15" customFormat="1">
      <c r="A115" s="15"/>
      <c r="B115" s="249"/>
      <c r="C115" s="250"/>
      <c r="D115" s="221" t="s">
        <v>147</v>
      </c>
      <c r="E115" s="251" t="s">
        <v>19</v>
      </c>
      <c r="F115" s="252" t="s">
        <v>151</v>
      </c>
      <c r="G115" s="250"/>
      <c r="H115" s="253">
        <v>96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9" t="s">
        <v>147</v>
      </c>
      <c r="AU115" s="259" t="s">
        <v>141</v>
      </c>
      <c r="AV115" s="15" t="s">
        <v>140</v>
      </c>
      <c r="AW115" s="15" t="s">
        <v>33</v>
      </c>
      <c r="AX115" s="15" t="s">
        <v>80</v>
      </c>
      <c r="AY115" s="259" t="s">
        <v>130</v>
      </c>
    </row>
    <row r="116" s="2" customFormat="1" ht="24.15" customHeight="1">
      <c r="A116" s="41"/>
      <c r="B116" s="42"/>
      <c r="C116" s="208" t="s">
        <v>141</v>
      </c>
      <c r="D116" s="208" t="s">
        <v>135</v>
      </c>
      <c r="E116" s="209" t="s">
        <v>160</v>
      </c>
      <c r="F116" s="210" t="s">
        <v>161</v>
      </c>
      <c r="G116" s="211" t="s">
        <v>154</v>
      </c>
      <c r="H116" s="212">
        <v>122</v>
      </c>
      <c r="I116" s="213"/>
      <c r="J116" s="214">
        <f>ROUND(I116*H116,2)</f>
        <v>0</v>
      </c>
      <c r="K116" s="210" t="s">
        <v>139</v>
      </c>
      <c r="L116" s="47"/>
      <c r="M116" s="215" t="s">
        <v>19</v>
      </c>
      <c r="N116" s="216" t="s">
        <v>43</v>
      </c>
      <c r="O116" s="87"/>
      <c r="P116" s="217">
        <f>O116*H116</f>
        <v>0</v>
      </c>
      <c r="Q116" s="217">
        <v>0.0011360840000000001</v>
      </c>
      <c r="R116" s="217">
        <f>Q116*H116</f>
        <v>0.13860224800000001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140</v>
      </c>
      <c r="AT116" s="219" t="s">
        <v>135</v>
      </c>
      <c r="AU116" s="219" t="s">
        <v>141</v>
      </c>
      <c r="AY116" s="20" t="s">
        <v>130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80</v>
      </c>
      <c r="BK116" s="220">
        <f>ROUND(I116*H116,2)</f>
        <v>0</v>
      </c>
      <c r="BL116" s="20" t="s">
        <v>140</v>
      </c>
      <c r="BM116" s="219" t="s">
        <v>162</v>
      </c>
    </row>
    <row r="117" s="2" customFormat="1">
      <c r="A117" s="41"/>
      <c r="B117" s="42"/>
      <c r="C117" s="43"/>
      <c r="D117" s="221" t="s">
        <v>143</v>
      </c>
      <c r="E117" s="43"/>
      <c r="F117" s="222" t="s">
        <v>163</v>
      </c>
      <c r="G117" s="43"/>
      <c r="H117" s="43"/>
      <c r="I117" s="223"/>
      <c r="J117" s="43"/>
      <c r="K117" s="43"/>
      <c r="L117" s="47"/>
      <c r="M117" s="224"/>
      <c r="N117" s="225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143</v>
      </c>
      <c r="AU117" s="20" t="s">
        <v>141</v>
      </c>
    </row>
    <row r="118" s="2" customFormat="1">
      <c r="A118" s="41"/>
      <c r="B118" s="42"/>
      <c r="C118" s="43"/>
      <c r="D118" s="226" t="s">
        <v>145</v>
      </c>
      <c r="E118" s="43"/>
      <c r="F118" s="227" t="s">
        <v>164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145</v>
      </c>
      <c r="AU118" s="20" t="s">
        <v>141</v>
      </c>
    </row>
    <row r="119" s="13" customFormat="1">
      <c r="A119" s="13"/>
      <c r="B119" s="228"/>
      <c r="C119" s="229"/>
      <c r="D119" s="221" t="s">
        <v>147</v>
      </c>
      <c r="E119" s="230" t="s">
        <v>19</v>
      </c>
      <c r="F119" s="231" t="s">
        <v>148</v>
      </c>
      <c r="G119" s="229"/>
      <c r="H119" s="230" t="s">
        <v>19</v>
      </c>
      <c r="I119" s="232"/>
      <c r="J119" s="229"/>
      <c r="K119" s="229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147</v>
      </c>
      <c r="AU119" s="237" t="s">
        <v>141</v>
      </c>
      <c r="AV119" s="13" t="s">
        <v>80</v>
      </c>
      <c r="AW119" s="13" t="s">
        <v>33</v>
      </c>
      <c r="AX119" s="13" t="s">
        <v>72</v>
      </c>
      <c r="AY119" s="237" t="s">
        <v>130</v>
      </c>
    </row>
    <row r="120" s="14" customFormat="1">
      <c r="A120" s="14"/>
      <c r="B120" s="238"/>
      <c r="C120" s="239"/>
      <c r="D120" s="221" t="s">
        <v>147</v>
      </c>
      <c r="E120" s="240" t="s">
        <v>19</v>
      </c>
      <c r="F120" s="241" t="s">
        <v>165</v>
      </c>
      <c r="G120" s="239"/>
      <c r="H120" s="242">
        <v>30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147</v>
      </c>
      <c r="AU120" s="248" t="s">
        <v>141</v>
      </c>
      <c r="AV120" s="14" t="s">
        <v>82</v>
      </c>
      <c r="AW120" s="14" t="s">
        <v>33</v>
      </c>
      <c r="AX120" s="14" t="s">
        <v>72</v>
      </c>
      <c r="AY120" s="248" t="s">
        <v>130</v>
      </c>
    </row>
    <row r="121" s="14" customFormat="1">
      <c r="A121" s="14"/>
      <c r="B121" s="238"/>
      <c r="C121" s="239"/>
      <c r="D121" s="221" t="s">
        <v>147</v>
      </c>
      <c r="E121" s="240" t="s">
        <v>19</v>
      </c>
      <c r="F121" s="241" t="s">
        <v>166</v>
      </c>
      <c r="G121" s="239"/>
      <c r="H121" s="242">
        <v>30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147</v>
      </c>
      <c r="AU121" s="248" t="s">
        <v>141</v>
      </c>
      <c r="AV121" s="14" t="s">
        <v>82</v>
      </c>
      <c r="AW121" s="14" t="s">
        <v>33</v>
      </c>
      <c r="AX121" s="14" t="s">
        <v>72</v>
      </c>
      <c r="AY121" s="248" t="s">
        <v>130</v>
      </c>
    </row>
    <row r="122" s="14" customFormat="1">
      <c r="A122" s="14"/>
      <c r="B122" s="238"/>
      <c r="C122" s="239"/>
      <c r="D122" s="221" t="s">
        <v>147</v>
      </c>
      <c r="E122" s="240" t="s">
        <v>19</v>
      </c>
      <c r="F122" s="241" t="s">
        <v>167</v>
      </c>
      <c r="G122" s="239"/>
      <c r="H122" s="242">
        <v>48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147</v>
      </c>
      <c r="AU122" s="248" t="s">
        <v>141</v>
      </c>
      <c r="AV122" s="14" t="s">
        <v>82</v>
      </c>
      <c r="AW122" s="14" t="s">
        <v>33</v>
      </c>
      <c r="AX122" s="14" t="s">
        <v>72</v>
      </c>
      <c r="AY122" s="248" t="s">
        <v>130</v>
      </c>
    </row>
    <row r="123" s="14" customFormat="1">
      <c r="A123" s="14"/>
      <c r="B123" s="238"/>
      <c r="C123" s="239"/>
      <c r="D123" s="221" t="s">
        <v>147</v>
      </c>
      <c r="E123" s="240" t="s">
        <v>19</v>
      </c>
      <c r="F123" s="241" t="s">
        <v>168</v>
      </c>
      <c r="G123" s="239"/>
      <c r="H123" s="242">
        <v>14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8" t="s">
        <v>147</v>
      </c>
      <c r="AU123" s="248" t="s">
        <v>141</v>
      </c>
      <c r="AV123" s="14" t="s">
        <v>82</v>
      </c>
      <c r="AW123" s="14" t="s">
        <v>33</v>
      </c>
      <c r="AX123" s="14" t="s">
        <v>72</v>
      </c>
      <c r="AY123" s="248" t="s">
        <v>130</v>
      </c>
    </row>
    <row r="124" s="15" customFormat="1">
      <c r="A124" s="15"/>
      <c r="B124" s="249"/>
      <c r="C124" s="250"/>
      <c r="D124" s="221" t="s">
        <v>147</v>
      </c>
      <c r="E124" s="251" t="s">
        <v>19</v>
      </c>
      <c r="F124" s="252" t="s">
        <v>151</v>
      </c>
      <c r="G124" s="250"/>
      <c r="H124" s="253">
        <v>122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9" t="s">
        <v>147</v>
      </c>
      <c r="AU124" s="259" t="s">
        <v>141</v>
      </c>
      <c r="AV124" s="15" t="s">
        <v>140</v>
      </c>
      <c r="AW124" s="15" t="s">
        <v>33</v>
      </c>
      <c r="AX124" s="15" t="s">
        <v>80</v>
      </c>
      <c r="AY124" s="259" t="s">
        <v>130</v>
      </c>
    </row>
    <row r="125" s="2" customFormat="1" ht="24.15" customHeight="1">
      <c r="A125" s="41"/>
      <c r="B125" s="42"/>
      <c r="C125" s="208" t="s">
        <v>140</v>
      </c>
      <c r="D125" s="208" t="s">
        <v>135</v>
      </c>
      <c r="E125" s="209" t="s">
        <v>169</v>
      </c>
      <c r="F125" s="210" t="s">
        <v>170</v>
      </c>
      <c r="G125" s="211" t="s">
        <v>154</v>
      </c>
      <c r="H125" s="212">
        <v>32</v>
      </c>
      <c r="I125" s="213"/>
      <c r="J125" s="214">
        <f>ROUND(I125*H125,2)</f>
        <v>0</v>
      </c>
      <c r="K125" s="210" t="s">
        <v>139</v>
      </c>
      <c r="L125" s="47"/>
      <c r="M125" s="215" t="s">
        <v>19</v>
      </c>
      <c r="N125" s="216" t="s">
        <v>43</v>
      </c>
      <c r="O125" s="87"/>
      <c r="P125" s="217">
        <f>O125*H125</f>
        <v>0</v>
      </c>
      <c r="Q125" s="217">
        <v>0.001442098</v>
      </c>
      <c r="R125" s="217">
        <f>Q125*H125</f>
        <v>0.046147135999999998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140</v>
      </c>
      <c r="AT125" s="219" t="s">
        <v>135</v>
      </c>
      <c r="AU125" s="219" t="s">
        <v>141</v>
      </c>
      <c r="AY125" s="20" t="s">
        <v>130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80</v>
      </c>
      <c r="BK125" s="220">
        <f>ROUND(I125*H125,2)</f>
        <v>0</v>
      </c>
      <c r="BL125" s="20" t="s">
        <v>140</v>
      </c>
      <c r="BM125" s="219" t="s">
        <v>171</v>
      </c>
    </row>
    <row r="126" s="2" customFormat="1">
      <c r="A126" s="41"/>
      <c r="B126" s="42"/>
      <c r="C126" s="43"/>
      <c r="D126" s="221" t="s">
        <v>143</v>
      </c>
      <c r="E126" s="43"/>
      <c r="F126" s="222" t="s">
        <v>172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143</v>
      </c>
      <c r="AU126" s="20" t="s">
        <v>141</v>
      </c>
    </row>
    <row r="127" s="2" customFormat="1">
      <c r="A127" s="41"/>
      <c r="B127" s="42"/>
      <c r="C127" s="43"/>
      <c r="D127" s="226" t="s">
        <v>145</v>
      </c>
      <c r="E127" s="43"/>
      <c r="F127" s="227" t="s">
        <v>173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145</v>
      </c>
      <c r="AU127" s="20" t="s">
        <v>141</v>
      </c>
    </row>
    <row r="128" s="13" customFormat="1">
      <c r="A128" s="13"/>
      <c r="B128" s="228"/>
      <c r="C128" s="229"/>
      <c r="D128" s="221" t="s">
        <v>147</v>
      </c>
      <c r="E128" s="230" t="s">
        <v>19</v>
      </c>
      <c r="F128" s="231" t="s">
        <v>148</v>
      </c>
      <c r="G128" s="229"/>
      <c r="H128" s="230" t="s">
        <v>19</v>
      </c>
      <c r="I128" s="232"/>
      <c r="J128" s="229"/>
      <c r="K128" s="229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147</v>
      </c>
      <c r="AU128" s="237" t="s">
        <v>141</v>
      </c>
      <c r="AV128" s="13" t="s">
        <v>80</v>
      </c>
      <c r="AW128" s="13" t="s">
        <v>33</v>
      </c>
      <c r="AX128" s="13" t="s">
        <v>72</v>
      </c>
      <c r="AY128" s="237" t="s">
        <v>130</v>
      </c>
    </row>
    <row r="129" s="14" customFormat="1">
      <c r="A129" s="14"/>
      <c r="B129" s="238"/>
      <c r="C129" s="239"/>
      <c r="D129" s="221" t="s">
        <v>147</v>
      </c>
      <c r="E129" s="240" t="s">
        <v>19</v>
      </c>
      <c r="F129" s="241" t="s">
        <v>174</v>
      </c>
      <c r="G129" s="239"/>
      <c r="H129" s="242">
        <v>32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8" t="s">
        <v>147</v>
      </c>
      <c r="AU129" s="248" t="s">
        <v>141</v>
      </c>
      <c r="AV129" s="14" t="s">
        <v>82</v>
      </c>
      <c r="AW129" s="14" t="s">
        <v>33</v>
      </c>
      <c r="AX129" s="14" t="s">
        <v>72</v>
      </c>
      <c r="AY129" s="248" t="s">
        <v>130</v>
      </c>
    </row>
    <row r="130" s="15" customFormat="1">
      <c r="A130" s="15"/>
      <c r="B130" s="249"/>
      <c r="C130" s="250"/>
      <c r="D130" s="221" t="s">
        <v>147</v>
      </c>
      <c r="E130" s="251" t="s">
        <v>19</v>
      </c>
      <c r="F130" s="252" t="s">
        <v>151</v>
      </c>
      <c r="G130" s="250"/>
      <c r="H130" s="253">
        <v>32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9" t="s">
        <v>147</v>
      </c>
      <c r="AU130" s="259" t="s">
        <v>141</v>
      </c>
      <c r="AV130" s="15" t="s">
        <v>140</v>
      </c>
      <c r="AW130" s="15" t="s">
        <v>33</v>
      </c>
      <c r="AX130" s="15" t="s">
        <v>80</v>
      </c>
      <c r="AY130" s="259" t="s">
        <v>130</v>
      </c>
    </row>
    <row r="131" s="2" customFormat="1" ht="16.5" customHeight="1">
      <c r="A131" s="41"/>
      <c r="B131" s="42"/>
      <c r="C131" s="208" t="s">
        <v>175</v>
      </c>
      <c r="D131" s="208" t="s">
        <v>135</v>
      </c>
      <c r="E131" s="209" t="s">
        <v>176</v>
      </c>
      <c r="F131" s="210" t="s">
        <v>177</v>
      </c>
      <c r="G131" s="211" t="s">
        <v>138</v>
      </c>
      <c r="H131" s="212">
        <v>210</v>
      </c>
      <c r="I131" s="213"/>
      <c r="J131" s="214">
        <f>ROUND(I131*H131,2)</f>
        <v>0</v>
      </c>
      <c r="K131" s="210" t="s">
        <v>139</v>
      </c>
      <c r="L131" s="47"/>
      <c r="M131" s="215" t="s">
        <v>19</v>
      </c>
      <c r="N131" s="216" t="s">
        <v>43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6.0000000000000002E-05</v>
      </c>
      <c r="T131" s="218">
        <f>S131*H131</f>
        <v>0.0126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140</v>
      </c>
      <c r="AT131" s="219" t="s">
        <v>135</v>
      </c>
      <c r="AU131" s="219" t="s">
        <v>141</v>
      </c>
      <c r="AY131" s="20" t="s">
        <v>130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80</v>
      </c>
      <c r="BK131" s="220">
        <f>ROUND(I131*H131,2)</f>
        <v>0</v>
      </c>
      <c r="BL131" s="20" t="s">
        <v>140</v>
      </c>
      <c r="BM131" s="219" t="s">
        <v>178</v>
      </c>
    </row>
    <row r="132" s="2" customFormat="1">
      <c r="A132" s="41"/>
      <c r="B132" s="42"/>
      <c r="C132" s="43"/>
      <c r="D132" s="221" t="s">
        <v>143</v>
      </c>
      <c r="E132" s="43"/>
      <c r="F132" s="222" t="s">
        <v>179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143</v>
      </c>
      <c r="AU132" s="20" t="s">
        <v>141</v>
      </c>
    </row>
    <row r="133" s="2" customFormat="1">
      <c r="A133" s="41"/>
      <c r="B133" s="42"/>
      <c r="C133" s="43"/>
      <c r="D133" s="226" t="s">
        <v>145</v>
      </c>
      <c r="E133" s="43"/>
      <c r="F133" s="227" t="s">
        <v>180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145</v>
      </c>
      <c r="AU133" s="20" t="s">
        <v>141</v>
      </c>
    </row>
    <row r="134" s="13" customFormat="1">
      <c r="A134" s="13"/>
      <c r="B134" s="228"/>
      <c r="C134" s="229"/>
      <c r="D134" s="221" t="s">
        <v>147</v>
      </c>
      <c r="E134" s="230" t="s">
        <v>19</v>
      </c>
      <c r="F134" s="231" t="s">
        <v>148</v>
      </c>
      <c r="G134" s="229"/>
      <c r="H134" s="230" t="s">
        <v>19</v>
      </c>
      <c r="I134" s="232"/>
      <c r="J134" s="229"/>
      <c r="K134" s="229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147</v>
      </c>
      <c r="AU134" s="237" t="s">
        <v>141</v>
      </c>
      <c r="AV134" s="13" t="s">
        <v>80</v>
      </c>
      <c r="AW134" s="13" t="s">
        <v>33</v>
      </c>
      <c r="AX134" s="13" t="s">
        <v>72</v>
      </c>
      <c r="AY134" s="237" t="s">
        <v>130</v>
      </c>
    </row>
    <row r="135" s="13" customFormat="1">
      <c r="A135" s="13"/>
      <c r="B135" s="228"/>
      <c r="C135" s="229"/>
      <c r="D135" s="221" t="s">
        <v>147</v>
      </c>
      <c r="E135" s="230" t="s">
        <v>19</v>
      </c>
      <c r="F135" s="231" t="s">
        <v>181</v>
      </c>
      <c r="G135" s="229"/>
      <c r="H135" s="230" t="s">
        <v>19</v>
      </c>
      <c r="I135" s="232"/>
      <c r="J135" s="229"/>
      <c r="K135" s="229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147</v>
      </c>
      <c r="AU135" s="237" t="s">
        <v>141</v>
      </c>
      <c r="AV135" s="13" t="s">
        <v>80</v>
      </c>
      <c r="AW135" s="13" t="s">
        <v>33</v>
      </c>
      <c r="AX135" s="13" t="s">
        <v>72</v>
      </c>
      <c r="AY135" s="237" t="s">
        <v>130</v>
      </c>
    </row>
    <row r="136" s="14" customFormat="1">
      <c r="A136" s="14"/>
      <c r="B136" s="238"/>
      <c r="C136" s="239"/>
      <c r="D136" s="221" t="s">
        <v>147</v>
      </c>
      <c r="E136" s="240" t="s">
        <v>19</v>
      </c>
      <c r="F136" s="241" t="s">
        <v>182</v>
      </c>
      <c r="G136" s="239"/>
      <c r="H136" s="242">
        <v>210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147</v>
      </c>
      <c r="AU136" s="248" t="s">
        <v>141</v>
      </c>
      <c r="AV136" s="14" t="s">
        <v>82</v>
      </c>
      <c r="AW136" s="14" t="s">
        <v>33</v>
      </c>
      <c r="AX136" s="14" t="s">
        <v>72</v>
      </c>
      <c r="AY136" s="248" t="s">
        <v>130</v>
      </c>
    </row>
    <row r="137" s="15" customFormat="1">
      <c r="A137" s="15"/>
      <c r="B137" s="249"/>
      <c r="C137" s="250"/>
      <c r="D137" s="221" t="s">
        <v>147</v>
      </c>
      <c r="E137" s="251" t="s">
        <v>19</v>
      </c>
      <c r="F137" s="252" t="s">
        <v>151</v>
      </c>
      <c r="G137" s="250"/>
      <c r="H137" s="253">
        <v>210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9" t="s">
        <v>147</v>
      </c>
      <c r="AU137" s="259" t="s">
        <v>141</v>
      </c>
      <c r="AV137" s="15" t="s">
        <v>140</v>
      </c>
      <c r="AW137" s="15" t="s">
        <v>33</v>
      </c>
      <c r="AX137" s="15" t="s">
        <v>80</v>
      </c>
      <c r="AY137" s="259" t="s">
        <v>130</v>
      </c>
    </row>
    <row r="138" s="2" customFormat="1" ht="24.15" customHeight="1">
      <c r="A138" s="41"/>
      <c r="B138" s="42"/>
      <c r="C138" s="208" t="s">
        <v>131</v>
      </c>
      <c r="D138" s="208" t="s">
        <v>135</v>
      </c>
      <c r="E138" s="209" t="s">
        <v>183</v>
      </c>
      <c r="F138" s="210" t="s">
        <v>184</v>
      </c>
      <c r="G138" s="211" t="s">
        <v>138</v>
      </c>
      <c r="H138" s="212">
        <v>147.386</v>
      </c>
      <c r="I138" s="213"/>
      <c r="J138" s="214">
        <f>ROUND(I138*H138,2)</f>
        <v>0</v>
      </c>
      <c r="K138" s="210" t="s">
        <v>139</v>
      </c>
      <c r="L138" s="47"/>
      <c r="M138" s="215" t="s">
        <v>19</v>
      </c>
      <c r="N138" s="216" t="s">
        <v>43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1.0000000000000001E-05</v>
      </c>
      <c r="T138" s="218">
        <f>S138*H138</f>
        <v>0.00147386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140</v>
      </c>
      <c r="AT138" s="219" t="s">
        <v>135</v>
      </c>
      <c r="AU138" s="219" t="s">
        <v>141</v>
      </c>
      <c r="AY138" s="20" t="s">
        <v>130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80</v>
      </c>
      <c r="BK138" s="220">
        <f>ROUND(I138*H138,2)</f>
        <v>0</v>
      </c>
      <c r="BL138" s="20" t="s">
        <v>140</v>
      </c>
      <c r="BM138" s="219" t="s">
        <v>185</v>
      </c>
    </row>
    <row r="139" s="2" customFormat="1">
      <c r="A139" s="41"/>
      <c r="B139" s="42"/>
      <c r="C139" s="43"/>
      <c r="D139" s="221" t="s">
        <v>143</v>
      </c>
      <c r="E139" s="43"/>
      <c r="F139" s="222" t="s">
        <v>186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143</v>
      </c>
      <c r="AU139" s="20" t="s">
        <v>141</v>
      </c>
    </row>
    <row r="140" s="2" customFormat="1">
      <c r="A140" s="41"/>
      <c r="B140" s="42"/>
      <c r="C140" s="43"/>
      <c r="D140" s="226" t="s">
        <v>145</v>
      </c>
      <c r="E140" s="43"/>
      <c r="F140" s="227" t="s">
        <v>187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145</v>
      </c>
      <c r="AU140" s="20" t="s">
        <v>141</v>
      </c>
    </row>
    <row r="141" s="13" customFormat="1">
      <c r="A141" s="13"/>
      <c r="B141" s="228"/>
      <c r="C141" s="229"/>
      <c r="D141" s="221" t="s">
        <v>147</v>
      </c>
      <c r="E141" s="230" t="s">
        <v>19</v>
      </c>
      <c r="F141" s="231" t="s">
        <v>148</v>
      </c>
      <c r="G141" s="229"/>
      <c r="H141" s="230" t="s">
        <v>19</v>
      </c>
      <c r="I141" s="232"/>
      <c r="J141" s="229"/>
      <c r="K141" s="229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147</v>
      </c>
      <c r="AU141" s="237" t="s">
        <v>141</v>
      </c>
      <c r="AV141" s="13" t="s">
        <v>80</v>
      </c>
      <c r="AW141" s="13" t="s">
        <v>33</v>
      </c>
      <c r="AX141" s="13" t="s">
        <v>72</v>
      </c>
      <c r="AY141" s="237" t="s">
        <v>130</v>
      </c>
    </row>
    <row r="142" s="13" customFormat="1">
      <c r="A142" s="13"/>
      <c r="B142" s="228"/>
      <c r="C142" s="229"/>
      <c r="D142" s="221" t="s">
        <v>147</v>
      </c>
      <c r="E142" s="230" t="s">
        <v>19</v>
      </c>
      <c r="F142" s="231" t="s">
        <v>188</v>
      </c>
      <c r="G142" s="229"/>
      <c r="H142" s="230" t="s">
        <v>19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147</v>
      </c>
      <c r="AU142" s="237" t="s">
        <v>141</v>
      </c>
      <c r="AV142" s="13" t="s">
        <v>80</v>
      </c>
      <c r="AW142" s="13" t="s">
        <v>33</v>
      </c>
      <c r="AX142" s="13" t="s">
        <v>72</v>
      </c>
      <c r="AY142" s="237" t="s">
        <v>130</v>
      </c>
    </row>
    <row r="143" s="14" customFormat="1">
      <c r="A143" s="14"/>
      <c r="B143" s="238"/>
      <c r="C143" s="239"/>
      <c r="D143" s="221" t="s">
        <v>147</v>
      </c>
      <c r="E143" s="240" t="s">
        <v>19</v>
      </c>
      <c r="F143" s="241" t="s">
        <v>189</v>
      </c>
      <c r="G143" s="239"/>
      <c r="H143" s="242">
        <v>121.636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147</v>
      </c>
      <c r="AU143" s="248" t="s">
        <v>141</v>
      </c>
      <c r="AV143" s="14" t="s">
        <v>82</v>
      </c>
      <c r="AW143" s="14" t="s">
        <v>33</v>
      </c>
      <c r="AX143" s="14" t="s">
        <v>72</v>
      </c>
      <c r="AY143" s="248" t="s">
        <v>130</v>
      </c>
    </row>
    <row r="144" s="13" customFormat="1">
      <c r="A144" s="13"/>
      <c r="B144" s="228"/>
      <c r="C144" s="229"/>
      <c r="D144" s="221" t="s">
        <v>147</v>
      </c>
      <c r="E144" s="230" t="s">
        <v>19</v>
      </c>
      <c r="F144" s="231" t="s">
        <v>190</v>
      </c>
      <c r="G144" s="229"/>
      <c r="H144" s="230" t="s">
        <v>19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147</v>
      </c>
      <c r="AU144" s="237" t="s">
        <v>141</v>
      </c>
      <c r="AV144" s="13" t="s">
        <v>80</v>
      </c>
      <c r="AW144" s="13" t="s">
        <v>33</v>
      </c>
      <c r="AX144" s="13" t="s">
        <v>72</v>
      </c>
      <c r="AY144" s="237" t="s">
        <v>130</v>
      </c>
    </row>
    <row r="145" s="14" customFormat="1">
      <c r="A145" s="14"/>
      <c r="B145" s="238"/>
      <c r="C145" s="239"/>
      <c r="D145" s="221" t="s">
        <v>147</v>
      </c>
      <c r="E145" s="240" t="s">
        <v>19</v>
      </c>
      <c r="F145" s="241" t="s">
        <v>191</v>
      </c>
      <c r="G145" s="239"/>
      <c r="H145" s="242">
        <v>25.75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147</v>
      </c>
      <c r="AU145" s="248" t="s">
        <v>141</v>
      </c>
      <c r="AV145" s="14" t="s">
        <v>82</v>
      </c>
      <c r="AW145" s="14" t="s">
        <v>33</v>
      </c>
      <c r="AX145" s="14" t="s">
        <v>72</v>
      </c>
      <c r="AY145" s="248" t="s">
        <v>130</v>
      </c>
    </row>
    <row r="146" s="15" customFormat="1">
      <c r="A146" s="15"/>
      <c r="B146" s="249"/>
      <c r="C146" s="250"/>
      <c r="D146" s="221" t="s">
        <v>147</v>
      </c>
      <c r="E146" s="251" t="s">
        <v>19</v>
      </c>
      <c r="F146" s="252" t="s">
        <v>151</v>
      </c>
      <c r="G146" s="250"/>
      <c r="H146" s="253">
        <v>147.386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9" t="s">
        <v>147</v>
      </c>
      <c r="AU146" s="259" t="s">
        <v>141</v>
      </c>
      <c r="AV146" s="15" t="s">
        <v>140</v>
      </c>
      <c r="AW146" s="15" t="s">
        <v>33</v>
      </c>
      <c r="AX146" s="15" t="s">
        <v>80</v>
      </c>
      <c r="AY146" s="259" t="s">
        <v>130</v>
      </c>
    </row>
    <row r="147" s="12" customFormat="1" ht="22.8" customHeight="1">
      <c r="A147" s="12"/>
      <c r="B147" s="192"/>
      <c r="C147" s="193"/>
      <c r="D147" s="194" t="s">
        <v>71</v>
      </c>
      <c r="E147" s="206" t="s">
        <v>192</v>
      </c>
      <c r="F147" s="206" t="s">
        <v>193</v>
      </c>
      <c r="G147" s="193"/>
      <c r="H147" s="193"/>
      <c r="I147" s="196"/>
      <c r="J147" s="207">
        <f>BK147</f>
        <v>0</v>
      </c>
      <c r="K147" s="193"/>
      <c r="L147" s="198"/>
      <c r="M147" s="199"/>
      <c r="N147" s="200"/>
      <c r="O147" s="200"/>
      <c r="P147" s="201">
        <f>P148+P180+P189+P205</f>
        <v>0</v>
      </c>
      <c r="Q147" s="200"/>
      <c r="R147" s="201">
        <f>R148+R180+R189+R205</f>
        <v>0.073674450000000002</v>
      </c>
      <c r="S147" s="200"/>
      <c r="T147" s="202">
        <f>T148+T180+T189+T205</f>
        <v>13.0375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3" t="s">
        <v>80</v>
      </c>
      <c r="AT147" s="204" t="s">
        <v>71</v>
      </c>
      <c r="AU147" s="204" t="s">
        <v>80</v>
      </c>
      <c r="AY147" s="203" t="s">
        <v>130</v>
      </c>
      <c r="BK147" s="205">
        <f>BK148+BK180+BK189+BK205</f>
        <v>0</v>
      </c>
    </row>
    <row r="148" s="12" customFormat="1" ht="20.88" customHeight="1">
      <c r="A148" s="12"/>
      <c r="B148" s="192"/>
      <c r="C148" s="193"/>
      <c r="D148" s="194" t="s">
        <v>71</v>
      </c>
      <c r="E148" s="206" t="s">
        <v>194</v>
      </c>
      <c r="F148" s="206" t="s">
        <v>195</v>
      </c>
      <c r="G148" s="193"/>
      <c r="H148" s="193"/>
      <c r="I148" s="196"/>
      <c r="J148" s="207">
        <f>BK148</f>
        <v>0</v>
      </c>
      <c r="K148" s="193"/>
      <c r="L148" s="198"/>
      <c r="M148" s="199"/>
      <c r="N148" s="200"/>
      <c r="O148" s="200"/>
      <c r="P148" s="201">
        <f>SUM(P149:P179)</f>
        <v>0</v>
      </c>
      <c r="Q148" s="200"/>
      <c r="R148" s="201">
        <f>SUM(R149:R179)</f>
        <v>0</v>
      </c>
      <c r="S148" s="200"/>
      <c r="T148" s="202">
        <f>SUM(T149:T179)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3" t="s">
        <v>80</v>
      </c>
      <c r="AT148" s="204" t="s">
        <v>71</v>
      </c>
      <c r="AU148" s="204" t="s">
        <v>82</v>
      </c>
      <c r="AY148" s="203" t="s">
        <v>130</v>
      </c>
      <c r="BK148" s="205">
        <f>SUM(BK149:BK179)</f>
        <v>0</v>
      </c>
    </row>
    <row r="149" s="2" customFormat="1" ht="37.8" customHeight="1">
      <c r="A149" s="41"/>
      <c r="B149" s="42"/>
      <c r="C149" s="208" t="s">
        <v>196</v>
      </c>
      <c r="D149" s="208" t="s">
        <v>135</v>
      </c>
      <c r="E149" s="209" t="s">
        <v>197</v>
      </c>
      <c r="F149" s="210" t="s">
        <v>198</v>
      </c>
      <c r="G149" s="211" t="s">
        <v>138</v>
      </c>
      <c r="H149" s="212">
        <v>2125</v>
      </c>
      <c r="I149" s="213"/>
      <c r="J149" s="214">
        <f>ROUND(I149*H149,2)</f>
        <v>0</v>
      </c>
      <c r="K149" s="210" t="s">
        <v>139</v>
      </c>
      <c r="L149" s="47"/>
      <c r="M149" s="215" t="s">
        <v>19</v>
      </c>
      <c r="N149" s="216" t="s">
        <v>43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140</v>
      </c>
      <c r="AT149" s="219" t="s">
        <v>135</v>
      </c>
      <c r="AU149" s="219" t="s">
        <v>141</v>
      </c>
      <c r="AY149" s="20" t="s">
        <v>130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80</v>
      </c>
      <c r="BK149" s="220">
        <f>ROUND(I149*H149,2)</f>
        <v>0</v>
      </c>
      <c r="BL149" s="20" t="s">
        <v>140</v>
      </c>
      <c r="BM149" s="219" t="s">
        <v>199</v>
      </c>
    </row>
    <row r="150" s="2" customFormat="1">
      <c r="A150" s="41"/>
      <c r="B150" s="42"/>
      <c r="C150" s="43"/>
      <c r="D150" s="221" t="s">
        <v>143</v>
      </c>
      <c r="E150" s="43"/>
      <c r="F150" s="222" t="s">
        <v>200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143</v>
      </c>
      <c r="AU150" s="20" t="s">
        <v>141</v>
      </c>
    </row>
    <row r="151" s="2" customFormat="1">
      <c r="A151" s="41"/>
      <c r="B151" s="42"/>
      <c r="C151" s="43"/>
      <c r="D151" s="226" t="s">
        <v>145</v>
      </c>
      <c r="E151" s="43"/>
      <c r="F151" s="227" t="s">
        <v>201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145</v>
      </c>
      <c r="AU151" s="20" t="s">
        <v>141</v>
      </c>
    </row>
    <row r="152" s="13" customFormat="1">
      <c r="A152" s="13"/>
      <c r="B152" s="228"/>
      <c r="C152" s="229"/>
      <c r="D152" s="221" t="s">
        <v>147</v>
      </c>
      <c r="E152" s="230" t="s">
        <v>19</v>
      </c>
      <c r="F152" s="231" t="s">
        <v>148</v>
      </c>
      <c r="G152" s="229"/>
      <c r="H152" s="230" t="s">
        <v>19</v>
      </c>
      <c r="I152" s="232"/>
      <c r="J152" s="229"/>
      <c r="K152" s="229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147</v>
      </c>
      <c r="AU152" s="237" t="s">
        <v>141</v>
      </c>
      <c r="AV152" s="13" t="s">
        <v>80</v>
      </c>
      <c r="AW152" s="13" t="s">
        <v>33</v>
      </c>
      <c r="AX152" s="13" t="s">
        <v>72</v>
      </c>
      <c r="AY152" s="237" t="s">
        <v>130</v>
      </c>
    </row>
    <row r="153" s="14" customFormat="1">
      <c r="A153" s="14"/>
      <c r="B153" s="238"/>
      <c r="C153" s="239"/>
      <c r="D153" s="221" t="s">
        <v>147</v>
      </c>
      <c r="E153" s="240" t="s">
        <v>19</v>
      </c>
      <c r="F153" s="241" t="s">
        <v>202</v>
      </c>
      <c r="G153" s="239"/>
      <c r="H153" s="242">
        <v>2125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147</v>
      </c>
      <c r="AU153" s="248" t="s">
        <v>141</v>
      </c>
      <c r="AV153" s="14" t="s">
        <v>82</v>
      </c>
      <c r="AW153" s="14" t="s">
        <v>33</v>
      </c>
      <c r="AX153" s="14" t="s">
        <v>72</v>
      </c>
      <c r="AY153" s="248" t="s">
        <v>130</v>
      </c>
    </row>
    <row r="154" s="15" customFormat="1">
      <c r="A154" s="15"/>
      <c r="B154" s="249"/>
      <c r="C154" s="250"/>
      <c r="D154" s="221" t="s">
        <v>147</v>
      </c>
      <c r="E154" s="251" t="s">
        <v>88</v>
      </c>
      <c r="F154" s="252" t="s">
        <v>151</v>
      </c>
      <c r="G154" s="250"/>
      <c r="H154" s="253">
        <v>2125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9" t="s">
        <v>147</v>
      </c>
      <c r="AU154" s="259" t="s">
        <v>141</v>
      </c>
      <c r="AV154" s="15" t="s">
        <v>140</v>
      </c>
      <c r="AW154" s="15" t="s">
        <v>33</v>
      </c>
      <c r="AX154" s="15" t="s">
        <v>80</v>
      </c>
      <c r="AY154" s="259" t="s">
        <v>130</v>
      </c>
    </row>
    <row r="155" s="2" customFormat="1" ht="37.8" customHeight="1">
      <c r="A155" s="41"/>
      <c r="B155" s="42"/>
      <c r="C155" s="208" t="s">
        <v>203</v>
      </c>
      <c r="D155" s="208" t="s">
        <v>135</v>
      </c>
      <c r="E155" s="209" t="s">
        <v>204</v>
      </c>
      <c r="F155" s="210" t="s">
        <v>205</v>
      </c>
      <c r="G155" s="211" t="s">
        <v>138</v>
      </c>
      <c r="H155" s="212">
        <v>382500</v>
      </c>
      <c r="I155" s="213"/>
      <c r="J155" s="214">
        <f>ROUND(I155*H155,2)</f>
        <v>0</v>
      </c>
      <c r="K155" s="210" t="s">
        <v>139</v>
      </c>
      <c r="L155" s="47"/>
      <c r="M155" s="215" t="s">
        <v>19</v>
      </c>
      <c r="N155" s="216" t="s">
        <v>43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140</v>
      </c>
      <c r="AT155" s="219" t="s">
        <v>135</v>
      </c>
      <c r="AU155" s="219" t="s">
        <v>141</v>
      </c>
      <c r="AY155" s="20" t="s">
        <v>130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80</v>
      </c>
      <c r="BK155" s="220">
        <f>ROUND(I155*H155,2)</f>
        <v>0</v>
      </c>
      <c r="BL155" s="20" t="s">
        <v>140</v>
      </c>
      <c r="BM155" s="219" t="s">
        <v>206</v>
      </c>
    </row>
    <row r="156" s="2" customFormat="1">
      <c r="A156" s="41"/>
      <c r="B156" s="42"/>
      <c r="C156" s="43"/>
      <c r="D156" s="221" t="s">
        <v>143</v>
      </c>
      <c r="E156" s="43"/>
      <c r="F156" s="222" t="s">
        <v>207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143</v>
      </c>
      <c r="AU156" s="20" t="s">
        <v>141</v>
      </c>
    </row>
    <row r="157" s="2" customFormat="1">
      <c r="A157" s="41"/>
      <c r="B157" s="42"/>
      <c r="C157" s="43"/>
      <c r="D157" s="226" t="s">
        <v>145</v>
      </c>
      <c r="E157" s="43"/>
      <c r="F157" s="227" t="s">
        <v>208</v>
      </c>
      <c r="G157" s="43"/>
      <c r="H157" s="43"/>
      <c r="I157" s="223"/>
      <c r="J157" s="43"/>
      <c r="K157" s="43"/>
      <c r="L157" s="47"/>
      <c r="M157" s="224"/>
      <c r="N157" s="225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145</v>
      </c>
      <c r="AU157" s="20" t="s">
        <v>141</v>
      </c>
    </row>
    <row r="158" s="14" customFormat="1">
      <c r="A158" s="14"/>
      <c r="B158" s="238"/>
      <c r="C158" s="239"/>
      <c r="D158" s="221" t="s">
        <v>147</v>
      </c>
      <c r="E158" s="240" t="s">
        <v>19</v>
      </c>
      <c r="F158" s="241" t="s">
        <v>88</v>
      </c>
      <c r="G158" s="239"/>
      <c r="H158" s="242">
        <v>2125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147</v>
      </c>
      <c r="AU158" s="248" t="s">
        <v>141</v>
      </c>
      <c r="AV158" s="14" t="s">
        <v>82</v>
      </c>
      <c r="AW158" s="14" t="s">
        <v>33</v>
      </c>
      <c r="AX158" s="14" t="s">
        <v>80</v>
      </c>
      <c r="AY158" s="248" t="s">
        <v>130</v>
      </c>
    </row>
    <row r="159" s="14" customFormat="1">
      <c r="A159" s="14"/>
      <c r="B159" s="238"/>
      <c r="C159" s="239"/>
      <c r="D159" s="221" t="s">
        <v>147</v>
      </c>
      <c r="E159" s="239"/>
      <c r="F159" s="241" t="s">
        <v>209</v>
      </c>
      <c r="G159" s="239"/>
      <c r="H159" s="242">
        <v>382500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147</v>
      </c>
      <c r="AU159" s="248" t="s">
        <v>141</v>
      </c>
      <c r="AV159" s="14" t="s">
        <v>82</v>
      </c>
      <c r="AW159" s="14" t="s">
        <v>4</v>
      </c>
      <c r="AX159" s="14" t="s">
        <v>80</v>
      </c>
      <c r="AY159" s="248" t="s">
        <v>130</v>
      </c>
    </row>
    <row r="160" s="2" customFormat="1" ht="37.8" customHeight="1">
      <c r="A160" s="41"/>
      <c r="B160" s="42"/>
      <c r="C160" s="208" t="s">
        <v>192</v>
      </c>
      <c r="D160" s="208" t="s">
        <v>135</v>
      </c>
      <c r="E160" s="209" t="s">
        <v>210</v>
      </c>
      <c r="F160" s="210" t="s">
        <v>211</v>
      </c>
      <c r="G160" s="211" t="s">
        <v>138</v>
      </c>
      <c r="H160" s="212">
        <v>2125</v>
      </c>
      <c r="I160" s="213"/>
      <c r="J160" s="214">
        <f>ROUND(I160*H160,2)</f>
        <v>0</v>
      </c>
      <c r="K160" s="210" t="s">
        <v>139</v>
      </c>
      <c r="L160" s="47"/>
      <c r="M160" s="215" t="s">
        <v>19</v>
      </c>
      <c r="N160" s="216" t="s">
        <v>43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140</v>
      </c>
      <c r="AT160" s="219" t="s">
        <v>135</v>
      </c>
      <c r="AU160" s="219" t="s">
        <v>141</v>
      </c>
      <c r="AY160" s="20" t="s">
        <v>130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80</v>
      </c>
      <c r="BK160" s="220">
        <f>ROUND(I160*H160,2)</f>
        <v>0</v>
      </c>
      <c r="BL160" s="20" t="s">
        <v>140</v>
      </c>
      <c r="BM160" s="219" t="s">
        <v>212</v>
      </c>
    </row>
    <row r="161" s="2" customFormat="1">
      <c r="A161" s="41"/>
      <c r="B161" s="42"/>
      <c r="C161" s="43"/>
      <c r="D161" s="221" t="s">
        <v>143</v>
      </c>
      <c r="E161" s="43"/>
      <c r="F161" s="222" t="s">
        <v>213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143</v>
      </c>
      <c r="AU161" s="20" t="s">
        <v>141</v>
      </c>
    </row>
    <row r="162" s="2" customFormat="1">
      <c r="A162" s="41"/>
      <c r="B162" s="42"/>
      <c r="C162" s="43"/>
      <c r="D162" s="226" t="s">
        <v>145</v>
      </c>
      <c r="E162" s="43"/>
      <c r="F162" s="227" t="s">
        <v>214</v>
      </c>
      <c r="G162" s="43"/>
      <c r="H162" s="43"/>
      <c r="I162" s="223"/>
      <c r="J162" s="43"/>
      <c r="K162" s="43"/>
      <c r="L162" s="47"/>
      <c r="M162" s="224"/>
      <c r="N162" s="225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145</v>
      </c>
      <c r="AU162" s="20" t="s">
        <v>141</v>
      </c>
    </row>
    <row r="163" s="14" customFormat="1">
      <c r="A163" s="14"/>
      <c r="B163" s="238"/>
      <c r="C163" s="239"/>
      <c r="D163" s="221" t="s">
        <v>147</v>
      </c>
      <c r="E163" s="240" t="s">
        <v>19</v>
      </c>
      <c r="F163" s="241" t="s">
        <v>88</v>
      </c>
      <c r="G163" s="239"/>
      <c r="H163" s="242">
        <v>2125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147</v>
      </c>
      <c r="AU163" s="248" t="s">
        <v>141</v>
      </c>
      <c r="AV163" s="14" t="s">
        <v>82</v>
      </c>
      <c r="AW163" s="14" t="s">
        <v>33</v>
      </c>
      <c r="AX163" s="14" t="s">
        <v>80</v>
      </c>
      <c r="AY163" s="248" t="s">
        <v>130</v>
      </c>
    </row>
    <row r="164" s="2" customFormat="1" ht="49.05" customHeight="1">
      <c r="A164" s="41"/>
      <c r="B164" s="42"/>
      <c r="C164" s="208" t="s">
        <v>215</v>
      </c>
      <c r="D164" s="208" t="s">
        <v>135</v>
      </c>
      <c r="E164" s="209" t="s">
        <v>216</v>
      </c>
      <c r="F164" s="210" t="s">
        <v>217</v>
      </c>
      <c r="G164" s="211" t="s">
        <v>218</v>
      </c>
      <c r="H164" s="212">
        <v>1</v>
      </c>
      <c r="I164" s="213"/>
      <c r="J164" s="214">
        <f>ROUND(I164*H164,2)</f>
        <v>0</v>
      </c>
      <c r="K164" s="210" t="s">
        <v>139</v>
      </c>
      <c r="L164" s="47"/>
      <c r="M164" s="215" t="s">
        <v>19</v>
      </c>
      <c r="N164" s="216" t="s">
        <v>43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140</v>
      </c>
      <c r="AT164" s="219" t="s">
        <v>135</v>
      </c>
      <c r="AU164" s="219" t="s">
        <v>141</v>
      </c>
      <c r="AY164" s="20" t="s">
        <v>130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80</v>
      </c>
      <c r="BK164" s="220">
        <f>ROUND(I164*H164,2)</f>
        <v>0</v>
      </c>
      <c r="BL164" s="20" t="s">
        <v>140</v>
      </c>
      <c r="BM164" s="219" t="s">
        <v>219</v>
      </c>
    </row>
    <row r="165" s="2" customFormat="1">
      <c r="A165" s="41"/>
      <c r="B165" s="42"/>
      <c r="C165" s="43"/>
      <c r="D165" s="221" t="s">
        <v>143</v>
      </c>
      <c r="E165" s="43"/>
      <c r="F165" s="222" t="s">
        <v>220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143</v>
      </c>
      <c r="AU165" s="20" t="s">
        <v>141</v>
      </c>
    </row>
    <row r="166" s="2" customFormat="1">
      <c r="A166" s="41"/>
      <c r="B166" s="42"/>
      <c r="C166" s="43"/>
      <c r="D166" s="226" t="s">
        <v>145</v>
      </c>
      <c r="E166" s="43"/>
      <c r="F166" s="227" t="s">
        <v>221</v>
      </c>
      <c r="G166" s="43"/>
      <c r="H166" s="43"/>
      <c r="I166" s="223"/>
      <c r="J166" s="43"/>
      <c r="K166" s="43"/>
      <c r="L166" s="47"/>
      <c r="M166" s="224"/>
      <c r="N166" s="225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145</v>
      </c>
      <c r="AU166" s="20" t="s">
        <v>141</v>
      </c>
    </row>
    <row r="167" s="2" customFormat="1" ht="16.5" customHeight="1">
      <c r="A167" s="41"/>
      <c r="B167" s="42"/>
      <c r="C167" s="208" t="s">
        <v>222</v>
      </c>
      <c r="D167" s="208" t="s">
        <v>135</v>
      </c>
      <c r="E167" s="209" t="s">
        <v>223</v>
      </c>
      <c r="F167" s="210" t="s">
        <v>224</v>
      </c>
      <c r="G167" s="211" t="s">
        <v>138</v>
      </c>
      <c r="H167" s="212">
        <v>2125</v>
      </c>
      <c r="I167" s="213"/>
      <c r="J167" s="214">
        <f>ROUND(I167*H167,2)</f>
        <v>0</v>
      </c>
      <c r="K167" s="210" t="s">
        <v>139</v>
      </c>
      <c r="L167" s="47"/>
      <c r="M167" s="215" t="s">
        <v>19</v>
      </c>
      <c r="N167" s="216" t="s">
        <v>43</v>
      </c>
      <c r="O167" s="87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9" t="s">
        <v>140</v>
      </c>
      <c r="AT167" s="219" t="s">
        <v>135</v>
      </c>
      <c r="AU167" s="219" t="s">
        <v>141</v>
      </c>
      <c r="AY167" s="20" t="s">
        <v>130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80</v>
      </c>
      <c r="BK167" s="220">
        <f>ROUND(I167*H167,2)</f>
        <v>0</v>
      </c>
      <c r="BL167" s="20" t="s">
        <v>140</v>
      </c>
      <c r="BM167" s="219" t="s">
        <v>225</v>
      </c>
    </row>
    <row r="168" s="2" customFormat="1">
      <c r="A168" s="41"/>
      <c r="B168" s="42"/>
      <c r="C168" s="43"/>
      <c r="D168" s="221" t="s">
        <v>143</v>
      </c>
      <c r="E168" s="43"/>
      <c r="F168" s="222" t="s">
        <v>226</v>
      </c>
      <c r="G168" s="43"/>
      <c r="H168" s="43"/>
      <c r="I168" s="223"/>
      <c r="J168" s="43"/>
      <c r="K168" s="43"/>
      <c r="L168" s="47"/>
      <c r="M168" s="224"/>
      <c r="N168" s="225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143</v>
      </c>
      <c r="AU168" s="20" t="s">
        <v>141</v>
      </c>
    </row>
    <row r="169" s="2" customFormat="1">
      <c r="A169" s="41"/>
      <c r="B169" s="42"/>
      <c r="C169" s="43"/>
      <c r="D169" s="226" t="s">
        <v>145</v>
      </c>
      <c r="E169" s="43"/>
      <c r="F169" s="227" t="s">
        <v>227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145</v>
      </c>
      <c r="AU169" s="20" t="s">
        <v>141</v>
      </c>
    </row>
    <row r="170" s="14" customFormat="1">
      <c r="A170" s="14"/>
      <c r="B170" s="238"/>
      <c r="C170" s="239"/>
      <c r="D170" s="221" t="s">
        <v>147</v>
      </c>
      <c r="E170" s="240" t="s">
        <v>19</v>
      </c>
      <c r="F170" s="241" t="s">
        <v>88</v>
      </c>
      <c r="G170" s="239"/>
      <c r="H170" s="242">
        <v>2125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147</v>
      </c>
      <c r="AU170" s="248" t="s">
        <v>141</v>
      </c>
      <c r="AV170" s="14" t="s">
        <v>82</v>
      </c>
      <c r="AW170" s="14" t="s">
        <v>33</v>
      </c>
      <c r="AX170" s="14" t="s">
        <v>80</v>
      </c>
      <c r="AY170" s="248" t="s">
        <v>130</v>
      </c>
    </row>
    <row r="171" s="2" customFormat="1" ht="16.5" customHeight="1">
      <c r="A171" s="41"/>
      <c r="B171" s="42"/>
      <c r="C171" s="208" t="s">
        <v>8</v>
      </c>
      <c r="D171" s="208" t="s">
        <v>135</v>
      </c>
      <c r="E171" s="209" t="s">
        <v>228</v>
      </c>
      <c r="F171" s="210" t="s">
        <v>229</v>
      </c>
      <c r="G171" s="211" t="s">
        <v>138</v>
      </c>
      <c r="H171" s="212">
        <v>382500</v>
      </c>
      <c r="I171" s="213"/>
      <c r="J171" s="214">
        <f>ROUND(I171*H171,2)</f>
        <v>0</v>
      </c>
      <c r="K171" s="210" t="s">
        <v>139</v>
      </c>
      <c r="L171" s="47"/>
      <c r="M171" s="215" t="s">
        <v>19</v>
      </c>
      <c r="N171" s="216" t="s">
        <v>43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140</v>
      </c>
      <c r="AT171" s="219" t="s">
        <v>135</v>
      </c>
      <c r="AU171" s="219" t="s">
        <v>141</v>
      </c>
      <c r="AY171" s="20" t="s">
        <v>130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80</v>
      </c>
      <c r="BK171" s="220">
        <f>ROUND(I171*H171,2)</f>
        <v>0</v>
      </c>
      <c r="BL171" s="20" t="s">
        <v>140</v>
      </c>
      <c r="BM171" s="219" t="s">
        <v>230</v>
      </c>
    </row>
    <row r="172" s="2" customFormat="1">
      <c r="A172" s="41"/>
      <c r="B172" s="42"/>
      <c r="C172" s="43"/>
      <c r="D172" s="221" t="s">
        <v>143</v>
      </c>
      <c r="E172" s="43"/>
      <c r="F172" s="222" t="s">
        <v>231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143</v>
      </c>
      <c r="AU172" s="20" t="s">
        <v>141</v>
      </c>
    </row>
    <row r="173" s="2" customFormat="1">
      <c r="A173" s="41"/>
      <c r="B173" s="42"/>
      <c r="C173" s="43"/>
      <c r="D173" s="226" t="s">
        <v>145</v>
      </c>
      <c r="E173" s="43"/>
      <c r="F173" s="227" t="s">
        <v>232</v>
      </c>
      <c r="G173" s="43"/>
      <c r="H173" s="43"/>
      <c r="I173" s="223"/>
      <c r="J173" s="43"/>
      <c r="K173" s="43"/>
      <c r="L173" s="47"/>
      <c r="M173" s="224"/>
      <c r="N173" s="225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145</v>
      </c>
      <c r="AU173" s="20" t="s">
        <v>141</v>
      </c>
    </row>
    <row r="174" s="14" customFormat="1">
      <c r="A174" s="14"/>
      <c r="B174" s="238"/>
      <c r="C174" s="239"/>
      <c r="D174" s="221" t="s">
        <v>147</v>
      </c>
      <c r="E174" s="240" t="s">
        <v>19</v>
      </c>
      <c r="F174" s="241" t="s">
        <v>88</v>
      </c>
      <c r="G174" s="239"/>
      <c r="H174" s="242">
        <v>2125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147</v>
      </c>
      <c r="AU174" s="248" t="s">
        <v>141</v>
      </c>
      <c r="AV174" s="14" t="s">
        <v>82</v>
      </c>
      <c r="AW174" s="14" t="s">
        <v>33</v>
      </c>
      <c r="AX174" s="14" t="s">
        <v>80</v>
      </c>
      <c r="AY174" s="248" t="s">
        <v>130</v>
      </c>
    </row>
    <row r="175" s="14" customFormat="1">
      <c r="A175" s="14"/>
      <c r="B175" s="238"/>
      <c r="C175" s="239"/>
      <c r="D175" s="221" t="s">
        <v>147</v>
      </c>
      <c r="E175" s="239"/>
      <c r="F175" s="241" t="s">
        <v>209</v>
      </c>
      <c r="G175" s="239"/>
      <c r="H175" s="242">
        <v>382500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147</v>
      </c>
      <c r="AU175" s="248" t="s">
        <v>141</v>
      </c>
      <c r="AV175" s="14" t="s">
        <v>82</v>
      </c>
      <c r="AW175" s="14" t="s">
        <v>4</v>
      </c>
      <c r="AX175" s="14" t="s">
        <v>80</v>
      </c>
      <c r="AY175" s="248" t="s">
        <v>130</v>
      </c>
    </row>
    <row r="176" s="2" customFormat="1" ht="21.75" customHeight="1">
      <c r="A176" s="41"/>
      <c r="B176" s="42"/>
      <c r="C176" s="208" t="s">
        <v>233</v>
      </c>
      <c r="D176" s="208" t="s">
        <v>135</v>
      </c>
      <c r="E176" s="209" t="s">
        <v>234</v>
      </c>
      <c r="F176" s="210" t="s">
        <v>235</v>
      </c>
      <c r="G176" s="211" t="s">
        <v>138</v>
      </c>
      <c r="H176" s="212">
        <v>2125</v>
      </c>
      <c r="I176" s="213"/>
      <c r="J176" s="214">
        <f>ROUND(I176*H176,2)</f>
        <v>0</v>
      </c>
      <c r="K176" s="210" t="s">
        <v>139</v>
      </c>
      <c r="L176" s="47"/>
      <c r="M176" s="215" t="s">
        <v>19</v>
      </c>
      <c r="N176" s="216" t="s">
        <v>43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140</v>
      </c>
      <c r="AT176" s="219" t="s">
        <v>135</v>
      </c>
      <c r="AU176" s="219" t="s">
        <v>141</v>
      </c>
      <c r="AY176" s="20" t="s">
        <v>130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80</v>
      </c>
      <c r="BK176" s="220">
        <f>ROUND(I176*H176,2)</f>
        <v>0</v>
      </c>
      <c r="BL176" s="20" t="s">
        <v>140</v>
      </c>
      <c r="BM176" s="219" t="s">
        <v>236</v>
      </c>
    </row>
    <row r="177" s="2" customFormat="1">
      <c r="A177" s="41"/>
      <c r="B177" s="42"/>
      <c r="C177" s="43"/>
      <c r="D177" s="221" t="s">
        <v>143</v>
      </c>
      <c r="E177" s="43"/>
      <c r="F177" s="222" t="s">
        <v>237</v>
      </c>
      <c r="G177" s="43"/>
      <c r="H177" s="43"/>
      <c r="I177" s="223"/>
      <c r="J177" s="43"/>
      <c r="K177" s="43"/>
      <c r="L177" s="47"/>
      <c r="M177" s="224"/>
      <c r="N177" s="225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143</v>
      </c>
      <c r="AU177" s="20" t="s">
        <v>141</v>
      </c>
    </row>
    <row r="178" s="2" customFormat="1">
      <c r="A178" s="41"/>
      <c r="B178" s="42"/>
      <c r="C178" s="43"/>
      <c r="D178" s="226" t="s">
        <v>145</v>
      </c>
      <c r="E178" s="43"/>
      <c r="F178" s="227" t="s">
        <v>238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145</v>
      </c>
      <c r="AU178" s="20" t="s">
        <v>141</v>
      </c>
    </row>
    <row r="179" s="14" customFormat="1">
      <c r="A179" s="14"/>
      <c r="B179" s="238"/>
      <c r="C179" s="239"/>
      <c r="D179" s="221" t="s">
        <v>147</v>
      </c>
      <c r="E179" s="240" t="s">
        <v>19</v>
      </c>
      <c r="F179" s="241" t="s">
        <v>88</v>
      </c>
      <c r="G179" s="239"/>
      <c r="H179" s="242">
        <v>2125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147</v>
      </c>
      <c r="AU179" s="248" t="s">
        <v>141</v>
      </c>
      <c r="AV179" s="14" t="s">
        <v>82</v>
      </c>
      <c r="AW179" s="14" t="s">
        <v>33</v>
      </c>
      <c r="AX179" s="14" t="s">
        <v>80</v>
      </c>
      <c r="AY179" s="248" t="s">
        <v>130</v>
      </c>
    </row>
    <row r="180" s="12" customFormat="1" ht="20.88" customHeight="1">
      <c r="A180" s="12"/>
      <c r="B180" s="192"/>
      <c r="C180" s="193"/>
      <c r="D180" s="194" t="s">
        <v>71</v>
      </c>
      <c r="E180" s="206" t="s">
        <v>239</v>
      </c>
      <c r="F180" s="206" t="s">
        <v>240</v>
      </c>
      <c r="G180" s="193"/>
      <c r="H180" s="193"/>
      <c r="I180" s="196"/>
      <c r="J180" s="207">
        <f>BK180</f>
        <v>0</v>
      </c>
      <c r="K180" s="193"/>
      <c r="L180" s="198"/>
      <c r="M180" s="199"/>
      <c r="N180" s="200"/>
      <c r="O180" s="200"/>
      <c r="P180" s="201">
        <f>SUM(P181:P188)</f>
        <v>0</v>
      </c>
      <c r="Q180" s="200"/>
      <c r="R180" s="201">
        <f>SUM(R181:R188)</f>
        <v>0</v>
      </c>
      <c r="S180" s="200"/>
      <c r="T180" s="202">
        <f>SUM(T181:T188)</f>
        <v>13.0375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3" t="s">
        <v>80</v>
      </c>
      <c r="AT180" s="204" t="s">
        <v>71</v>
      </c>
      <c r="AU180" s="204" t="s">
        <v>82</v>
      </c>
      <c r="AY180" s="203" t="s">
        <v>130</v>
      </c>
      <c r="BK180" s="205">
        <f>SUM(BK181:BK188)</f>
        <v>0</v>
      </c>
    </row>
    <row r="181" s="2" customFormat="1" ht="37.8" customHeight="1">
      <c r="A181" s="41"/>
      <c r="B181" s="42"/>
      <c r="C181" s="208" t="s">
        <v>241</v>
      </c>
      <c r="D181" s="208" t="s">
        <v>135</v>
      </c>
      <c r="E181" s="209" t="s">
        <v>242</v>
      </c>
      <c r="F181" s="210" t="s">
        <v>243</v>
      </c>
      <c r="G181" s="211" t="s">
        <v>138</v>
      </c>
      <c r="H181" s="212">
        <v>1862.5</v>
      </c>
      <c r="I181" s="213"/>
      <c r="J181" s="214">
        <f>ROUND(I181*H181,2)</f>
        <v>0</v>
      </c>
      <c r="K181" s="210" t="s">
        <v>139</v>
      </c>
      <c r="L181" s="47"/>
      <c r="M181" s="215" t="s">
        <v>19</v>
      </c>
      <c r="N181" s="216" t="s">
        <v>43</v>
      </c>
      <c r="O181" s="87"/>
      <c r="P181" s="217">
        <f>O181*H181</f>
        <v>0</v>
      </c>
      <c r="Q181" s="217">
        <v>0</v>
      </c>
      <c r="R181" s="217">
        <f>Q181*H181</f>
        <v>0</v>
      </c>
      <c r="S181" s="217">
        <v>0.0070000000000000001</v>
      </c>
      <c r="T181" s="218">
        <f>S181*H181</f>
        <v>13.0375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9" t="s">
        <v>140</v>
      </c>
      <c r="AT181" s="219" t="s">
        <v>135</v>
      </c>
      <c r="AU181" s="219" t="s">
        <v>141</v>
      </c>
      <c r="AY181" s="20" t="s">
        <v>130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80</v>
      </c>
      <c r="BK181" s="220">
        <f>ROUND(I181*H181,2)</f>
        <v>0</v>
      </c>
      <c r="BL181" s="20" t="s">
        <v>140</v>
      </c>
      <c r="BM181" s="219" t="s">
        <v>244</v>
      </c>
    </row>
    <row r="182" s="2" customFormat="1">
      <c r="A182" s="41"/>
      <c r="B182" s="42"/>
      <c r="C182" s="43"/>
      <c r="D182" s="221" t="s">
        <v>143</v>
      </c>
      <c r="E182" s="43"/>
      <c r="F182" s="222" t="s">
        <v>245</v>
      </c>
      <c r="G182" s="43"/>
      <c r="H182" s="43"/>
      <c r="I182" s="223"/>
      <c r="J182" s="43"/>
      <c r="K182" s="43"/>
      <c r="L182" s="47"/>
      <c r="M182" s="224"/>
      <c r="N182" s="225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143</v>
      </c>
      <c r="AU182" s="20" t="s">
        <v>141</v>
      </c>
    </row>
    <row r="183" s="2" customFormat="1">
      <c r="A183" s="41"/>
      <c r="B183" s="42"/>
      <c r="C183" s="43"/>
      <c r="D183" s="226" t="s">
        <v>145</v>
      </c>
      <c r="E183" s="43"/>
      <c r="F183" s="227" t="s">
        <v>246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145</v>
      </c>
      <c r="AU183" s="20" t="s">
        <v>141</v>
      </c>
    </row>
    <row r="184" s="13" customFormat="1">
      <c r="A184" s="13"/>
      <c r="B184" s="228"/>
      <c r="C184" s="229"/>
      <c r="D184" s="221" t="s">
        <v>147</v>
      </c>
      <c r="E184" s="230" t="s">
        <v>19</v>
      </c>
      <c r="F184" s="231" t="s">
        <v>148</v>
      </c>
      <c r="G184" s="229"/>
      <c r="H184" s="230" t="s">
        <v>19</v>
      </c>
      <c r="I184" s="232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147</v>
      </c>
      <c r="AU184" s="237" t="s">
        <v>141</v>
      </c>
      <c r="AV184" s="13" t="s">
        <v>80</v>
      </c>
      <c r="AW184" s="13" t="s">
        <v>33</v>
      </c>
      <c r="AX184" s="13" t="s">
        <v>72</v>
      </c>
      <c r="AY184" s="237" t="s">
        <v>130</v>
      </c>
    </row>
    <row r="185" s="14" customFormat="1">
      <c r="A185" s="14"/>
      <c r="B185" s="238"/>
      <c r="C185" s="239"/>
      <c r="D185" s="221" t="s">
        <v>147</v>
      </c>
      <c r="E185" s="240" t="s">
        <v>19</v>
      </c>
      <c r="F185" s="241" t="s">
        <v>86</v>
      </c>
      <c r="G185" s="239"/>
      <c r="H185" s="242">
        <v>3725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147</v>
      </c>
      <c r="AU185" s="248" t="s">
        <v>141</v>
      </c>
      <c r="AV185" s="14" t="s">
        <v>82</v>
      </c>
      <c r="AW185" s="14" t="s">
        <v>33</v>
      </c>
      <c r="AX185" s="14" t="s">
        <v>72</v>
      </c>
      <c r="AY185" s="248" t="s">
        <v>130</v>
      </c>
    </row>
    <row r="186" s="14" customFormat="1">
      <c r="A186" s="14"/>
      <c r="B186" s="238"/>
      <c r="C186" s="239"/>
      <c r="D186" s="221" t="s">
        <v>147</v>
      </c>
      <c r="E186" s="240" t="s">
        <v>19</v>
      </c>
      <c r="F186" s="241" t="s">
        <v>149</v>
      </c>
      <c r="G186" s="239"/>
      <c r="H186" s="242">
        <v>-931.25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147</v>
      </c>
      <c r="AU186" s="248" t="s">
        <v>141</v>
      </c>
      <c r="AV186" s="14" t="s">
        <v>82</v>
      </c>
      <c r="AW186" s="14" t="s">
        <v>33</v>
      </c>
      <c r="AX186" s="14" t="s">
        <v>72</v>
      </c>
      <c r="AY186" s="248" t="s">
        <v>130</v>
      </c>
    </row>
    <row r="187" s="14" customFormat="1">
      <c r="A187" s="14"/>
      <c r="B187" s="238"/>
      <c r="C187" s="239"/>
      <c r="D187" s="221" t="s">
        <v>147</v>
      </c>
      <c r="E187" s="240" t="s">
        <v>19</v>
      </c>
      <c r="F187" s="241" t="s">
        <v>150</v>
      </c>
      <c r="G187" s="239"/>
      <c r="H187" s="242">
        <v>-931.25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147</v>
      </c>
      <c r="AU187" s="248" t="s">
        <v>141</v>
      </c>
      <c r="AV187" s="14" t="s">
        <v>82</v>
      </c>
      <c r="AW187" s="14" t="s">
        <v>33</v>
      </c>
      <c r="AX187" s="14" t="s">
        <v>72</v>
      </c>
      <c r="AY187" s="248" t="s">
        <v>130</v>
      </c>
    </row>
    <row r="188" s="15" customFormat="1">
      <c r="A188" s="15"/>
      <c r="B188" s="249"/>
      <c r="C188" s="250"/>
      <c r="D188" s="221" t="s">
        <v>147</v>
      </c>
      <c r="E188" s="251" t="s">
        <v>19</v>
      </c>
      <c r="F188" s="252" t="s">
        <v>151</v>
      </c>
      <c r="G188" s="250"/>
      <c r="H188" s="253">
        <v>1862.5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9" t="s">
        <v>147</v>
      </c>
      <c r="AU188" s="259" t="s">
        <v>141</v>
      </c>
      <c r="AV188" s="15" t="s">
        <v>140</v>
      </c>
      <c r="AW188" s="15" t="s">
        <v>33</v>
      </c>
      <c r="AX188" s="15" t="s">
        <v>80</v>
      </c>
      <c r="AY188" s="259" t="s">
        <v>130</v>
      </c>
    </row>
    <row r="189" s="12" customFormat="1" ht="20.88" customHeight="1">
      <c r="A189" s="12"/>
      <c r="B189" s="192"/>
      <c r="C189" s="193"/>
      <c r="D189" s="194" t="s">
        <v>71</v>
      </c>
      <c r="E189" s="206" t="s">
        <v>247</v>
      </c>
      <c r="F189" s="206" t="s">
        <v>248</v>
      </c>
      <c r="G189" s="193"/>
      <c r="H189" s="193"/>
      <c r="I189" s="196"/>
      <c r="J189" s="207">
        <f>BK189</f>
        <v>0</v>
      </c>
      <c r="K189" s="193"/>
      <c r="L189" s="198"/>
      <c r="M189" s="199"/>
      <c r="N189" s="200"/>
      <c r="O189" s="200"/>
      <c r="P189" s="201">
        <f>SUM(P190:P204)</f>
        <v>0</v>
      </c>
      <c r="Q189" s="200"/>
      <c r="R189" s="201">
        <f>SUM(R190:R204)</f>
        <v>0.073674450000000002</v>
      </c>
      <c r="S189" s="200"/>
      <c r="T189" s="202">
        <f>SUM(T190:T204)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3" t="s">
        <v>80</v>
      </c>
      <c r="AT189" s="204" t="s">
        <v>71</v>
      </c>
      <c r="AU189" s="204" t="s">
        <v>82</v>
      </c>
      <c r="AY189" s="203" t="s">
        <v>130</v>
      </c>
      <c r="BK189" s="205">
        <f>SUM(BK190:BK204)</f>
        <v>0</v>
      </c>
    </row>
    <row r="190" s="2" customFormat="1" ht="24.15" customHeight="1">
      <c r="A190" s="41"/>
      <c r="B190" s="42"/>
      <c r="C190" s="208" t="s">
        <v>249</v>
      </c>
      <c r="D190" s="208" t="s">
        <v>135</v>
      </c>
      <c r="E190" s="209" t="s">
        <v>250</v>
      </c>
      <c r="F190" s="210" t="s">
        <v>251</v>
      </c>
      <c r="G190" s="211" t="s">
        <v>154</v>
      </c>
      <c r="H190" s="212">
        <v>10</v>
      </c>
      <c r="I190" s="213"/>
      <c r="J190" s="214">
        <f>ROUND(I190*H190,2)</f>
        <v>0</v>
      </c>
      <c r="K190" s="210" t="s">
        <v>139</v>
      </c>
      <c r="L190" s="47"/>
      <c r="M190" s="215" t="s">
        <v>19</v>
      </c>
      <c r="N190" s="216" t="s">
        <v>43</v>
      </c>
      <c r="O190" s="87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9" t="s">
        <v>140</v>
      </c>
      <c r="AT190" s="219" t="s">
        <v>135</v>
      </c>
      <c r="AU190" s="219" t="s">
        <v>141</v>
      </c>
      <c r="AY190" s="20" t="s">
        <v>130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80</v>
      </c>
      <c r="BK190" s="220">
        <f>ROUND(I190*H190,2)</f>
        <v>0</v>
      </c>
      <c r="BL190" s="20" t="s">
        <v>140</v>
      </c>
      <c r="BM190" s="219" t="s">
        <v>252</v>
      </c>
    </row>
    <row r="191" s="2" customFormat="1">
      <c r="A191" s="41"/>
      <c r="B191" s="42"/>
      <c r="C191" s="43"/>
      <c r="D191" s="221" t="s">
        <v>143</v>
      </c>
      <c r="E191" s="43"/>
      <c r="F191" s="222" t="s">
        <v>253</v>
      </c>
      <c r="G191" s="43"/>
      <c r="H191" s="43"/>
      <c r="I191" s="223"/>
      <c r="J191" s="43"/>
      <c r="K191" s="43"/>
      <c r="L191" s="47"/>
      <c r="M191" s="224"/>
      <c r="N191" s="225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143</v>
      </c>
      <c r="AU191" s="20" t="s">
        <v>141</v>
      </c>
    </row>
    <row r="192" s="2" customFormat="1">
      <c r="A192" s="41"/>
      <c r="B192" s="42"/>
      <c r="C192" s="43"/>
      <c r="D192" s="226" t="s">
        <v>145</v>
      </c>
      <c r="E192" s="43"/>
      <c r="F192" s="227" t="s">
        <v>254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145</v>
      </c>
      <c r="AU192" s="20" t="s">
        <v>141</v>
      </c>
    </row>
    <row r="193" s="13" customFormat="1">
      <c r="A193" s="13"/>
      <c r="B193" s="228"/>
      <c r="C193" s="229"/>
      <c r="D193" s="221" t="s">
        <v>147</v>
      </c>
      <c r="E193" s="230" t="s">
        <v>19</v>
      </c>
      <c r="F193" s="231" t="s">
        <v>148</v>
      </c>
      <c r="G193" s="229"/>
      <c r="H193" s="230" t="s">
        <v>19</v>
      </c>
      <c r="I193" s="232"/>
      <c r="J193" s="229"/>
      <c r="K193" s="229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147</v>
      </c>
      <c r="AU193" s="237" t="s">
        <v>141</v>
      </c>
      <c r="AV193" s="13" t="s">
        <v>80</v>
      </c>
      <c r="AW193" s="13" t="s">
        <v>33</v>
      </c>
      <c r="AX193" s="13" t="s">
        <v>72</v>
      </c>
      <c r="AY193" s="237" t="s">
        <v>130</v>
      </c>
    </row>
    <row r="194" s="14" customFormat="1">
      <c r="A194" s="14"/>
      <c r="B194" s="238"/>
      <c r="C194" s="239"/>
      <c r="D194" s="221" t="s">
        <v>147</v>
      </c>
      <c r="E194" s="240" t="s">
        <v>19</v>
      </c>
      <c r="F194" s="241" t="s">
        <v>255</v>
      </c>
      <c r="G194" s="239"/>
      <c r="H194" s="242">
        <v>10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147</v>
      </c>
      <c r="AU194" s="248" t="s">
        <v>141</v>
      </c>
      <c r="AV194" s="14" t="s">
        <v>82</v>
      </c>
      <c r="AW194" s="14" t="s">
        <v>33</v>
      </c>
      <c r="AX194" s="14" t="s">
        <v>72</v>
      </c>
      <c r="AY194" s="248" t="s">
        <v>130</v>
      </c>
    </row>
    <row r="195" s="15" customFormat="1">
      <c r="A195" s="15"/>
      <c r="B195" s="249"/>
      <c r="C195" s="250"/>
      <c r="D195" s="221" t="s">
        <v>147</v>
      </c>
      <c r="E195" s="251" t="s">
        <v>19</v>
      </c>
      <c r="F195" s="252" t="s">
        <v>151</v>
      </c>
      <c r="G195" s="250"/>
      <c r="H195" s="253">
        <v>10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9" t="s">
        <v>147</v>
      </c>
      <c r="AU195" s="259" t="s">
        <v>141</v>
      </c>
      <c r="AV195" s="15" t="s">
        <v>140</v>
      </c>
      <c r="AW195" s="15" t="s">
        <v>33</v>
      </c>
      <c r="AX195" s="15" t="s">
        <v>80</v>
      </c>
      <c r="AY195" s="259" t="s">
        <v>130</v>
      </c>
    </row>
    <row r="196" s="2" customFormat="1" ht="24.15" customHeight="1">
      <c r="A196" s="41"/>
      <c r="B196" s="42"/>
      <c r="C196" s="208" t="s">
        <v>256</v>
      </c>
      <c r="D196" s="208" t="s">
        <v>135</v>
      </c>
      <c r="E196" s="209" t="s">
        <v>257</v>
      </c>
      <c r="F196" s="210" t="s">
        <v>258</v>
      </c>
      <c r="G196" s="211" t="s">
        <v>259</v>
      </c>
      <c r="H196" s="212">
        <v>0.044999999999999998</v>
      </c>
      <c r="I196" s="213"/>
      <c r="J196" s="214">
        <f>ROUND(I196*H196,2)</f>
        <v>0</v>
      </c>
      <c r="K196" s="210" t="s">
        <v>139</v>
      </c>
      <c r="L196" s="47"/>
      <c r="M196" s="215" t="s">
        <v>19</v>
      </c>
      <c r="N196" s="216" t="s">
        <v>43</v>
      </c>
      <c r="O196" s="87"/>
      <c r="P196" s="217">
        <f>O196*H196</f>
        <v>0</v>
      </c>
      <c r="Q196" s="217">
        <v>1.6372100000000001</v>
      </c>
      <c r="R196" s="217">
        <f>Q196*H196</f>
        <v>0.073674450000000002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140</v>
      </c>
      <c r="AT196" s="219" t="s">
        <v>135</v>
      </c>
      <c r="AU196" s="219" t="s">
        <v>141</v>
      </c>
      <c r="AY196" s="20" t="s">
        <v>130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80</v>
      </c>
      <c r="BK196" s="220">
        <f>ROUND(I196*H196,2)</f>
        <v>0</v>
      </c>
      <c r="BL196" s="20" t="s">
        <v>140</v>
      </c>
      <c r="BM196" s="219" t="s">
        <v>260</v>
      </c>
    </row>
    <row r="197" s="2" customFormat="1">
      <c r="A197" s="41"/>
      <c r="B197" s="42"/>
      <c r="C197" s="43"/>
      <c r="D197" s="221" t="s">
        <v>143</v>
      </c>
      <c r="E197" s="43"/>
      <c r="F197" s="222" t="s">
        <v>261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143</v>
      </c>
      <c r="AU197" s="20" t="s">
        <v>141</v>
      </c>
    </row>
    <row r="198" s="2" customFormat="1">
      <c r="A198" s="41"/>
      <c r="B198" s="42"/>
      <c r="C198" s="43"/>
      <c r="D198" s="226" t="s">
        <v>145</v>
      </c>
      <c r="E198" s="43"/>
      <c r="F198" s="227" t="s">
        <v>262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145</v>
      </c>
      <c r="AU198" s="20" t="s">
        <v>141</v>
      </c>
    </row>
    <row r="199" s="13" customFormat="1">
      <c r="A199" s="13"/>
      <c r="B199" s="228"/>
      <c r="C199" s="229"/>
      <c r="D199" s="221" t="s">
        <v>147</v>
      </c>
      <c r="E199" s="230" t="s">
        <v>19</v>
      </c>
      <c r="F199" s="231" t="s">
        <v>148</v>
      </c>
      <c r="G199" s="229"/>
      <c r="H199" s="230" t="s">
        <v>19</v>
      </c>
      <c r="I199" s="232"/>
      <c r="J199" s="229"/>
      <c r="K199" s="229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147</v>
      </c>
      <c r="AU199" s="237" t="s">
        <v>141</v>
      </c>
      <c r="AV199" s="13" t="s">
        <v>80</v>
      </c>
      <c r="AW199" s="13" t="s">
        <v>33</v>
      </c>
      <c r="AX199" s="13" t="s">
        <v>72</v>
      </c>
      <c r="AY199" s="237" t="s">
        <v>130</v>
      </c>
    </row>
    <row r="200" s="14" customFormat="1">
      <c r="A200" s="14"/>
      <c r="B200" s="238"/>
      <c r="C200" s="239"/>
      <c r="D200" s="221" t="s">
        <v>147</v>
      </c>
      <c r="E200" s="240" t="s">
        <v>19</v>
      </c>
      <c r="F200" s="241" t="s">
        <v>263</v>
      </c>
      <c r="G200" s="239"/>
      <c r="H200" s="242">
        <v>0.044999999999999998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147</v>
      </c>
      <c r="AU200" s="248" t="s">
        <v>141</v>
      </c>
      <c r="AV200" s="14" t="s">
        <v>82</v>
      </c>
      <c r="AW200" s="14" t="s">
        <v>33</v>
      </c>
      <c r="AX200" s="14" t="s">
        <v>72</v>
      </c>
      <c r="AY200" s="248" t="s">
        <v>130</v>
      </c>
    </row>
    <row r="201" s="15" customFormat="1">
      <c r="A201" s="15"/>
      <c r="B201" s="249"/>
      <c r="C201" s="250"/>
      <c r="D201" s="221" t="s">
        <v>147</v>
      </c>
      <c r="E201" s="251" t="s">
        <v>19</v>
      </c>
      <c r="F201" s="252" t="s">
        <v>151</v>
      </c>
      <c r="G201" s="250"/>
      <c r="H201" s="253">
        <v>0.044999999999999998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9" t="s">
        <v>147</v>
      </c>
      <c r="AU201" s="259" t="s">
        <v>141</v>
      </c>
      <c r="AV201" s="15" t="s">
        <v>140</v>
      </c>
      <c r="AW201" s="15" t="s">
        <v>33</v>
      </c>
      <c r="AX201" s="15" t="s">
        <v>80</v>
      </c>
      <c r="AY201" s="259" t="s">
        <v>130</v>
      </c>
    </row>
    <row r="202" s="2" customFormat="1" ht="24.15" customHeight="1">
      <c r="A202" s="41"/>
      <c r="B202" s="42"/>
      <c r="C202" s="208" t="s">
        <v>264</v>
      </c>
      <c r="D202" s="208" t="s">
        <v>135</v>
      </c>
      <c r="E202" s="209" t="s">
        <v>265</v>
      </c>
      <c r="F202" s="210" t="s">
        <v>266</v>
      </c>
      <c r="G202" s="211" t="s">
        <v>259</v>
      </c>
      <c r="H202" s="212">
        <v>0.044999999999999998</v>
      </c>
      <c r="I202" s="213"/>
      <c r="J202" s="214">
        <f>ROUND(I202*H202,2)</f>
        <v>0</v>
      </c>
      <c r="K202" s="210" t="s">
        <v>139</v>
      </c>
      <c r="L202" s="47"/>
      <c r="M202" s="215" t="s">
        <v>19</v>
      </c>
      <c r="N202" s="216" t="s">
        <v>43</v>
      </c>
      <c r="O202" s="87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140</v>
      </c>
      <c r="AT202" s="219" t="s">
        <v>135</v>
      </c>
      <c r="AU202" s="219" t="s">
        <v>141</v>
      </c>
      <c r="AY202" s="20" t="s">
        <v>130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80</v>
      </c>
      <c r="BK202" s="220">
        <f>ROUND(I202*H202,2)</f>
        <v>0</v>
      </c>
      <c r="BL202" s="20" t="s">
        <v>140</v>
      </c>
      <c r="BM202" s="219" t="s">
        <v>267</v>
      </c>
    </row>
    <row r="203" s="2" customFormat="1">
      <c r="A203" s="41"/>
      <c r="B203" s="42"/>
      <c r="C203" s="43"/>
      <c r="D203" s="221" t="s">
        <v>143</v>
      </c>
      <c r="E203" s="43"/>
      <c r="F203" s="222" t="s">
        <v>268</v>
      </c>
      <c r="G203" s="43"/>
      <c r="H203" s="43"/>
      <c r="I203" s="223"/>
      <c r="J203" s="43"/>
      <c r="K203" s="43"/>
      <c r="L203" s="47"/>
      <c r="M203" s="224"/>
      <c r="N203" s="225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143</v>
      </c>
      <c r="AU203" s="20" t="s">
        <v>141</v>
      </c>
    </row>
    <row r="204" s="2" customFormat="1">
      <c r="A204" s="41"/>
      <c r="B204" s="42"/>
      <c r="C204" s="43"/>
      <c r="D204" s="226" t="s">
        <v>145</v>
      </c>
      <c r="E204" s="43"/>
      <c r="F204" s="227" t="s">
        <v>269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145</v>
      </c>
      <c r="AU204" s="20" t="s">
        <v>141</v>
      </c>
    </row>
    <row r="205" s="12" customFormat="1" ht="20.88" customHeight="1">
      <c r="A205" s="12"/>
      <c r="B205" s="192"/>
      <c r="C205" s="193"/>
      <c r="D205" s="194" t="s">
        <v>71</v>
      </c>
      <c r="E205" s="206" t="s">
        <v>270</v>
      </c>
      <c r="F205" s="206" t="s">
        <v>271</v>
      </c>
      <c r="G205" s="193"/>
      <c r="H205" s="193"/>
      <c r="I205" s="196"/>
      <c r="J205" s="207">
        <f>BK205</f>
        <v>0</v>
      </c>
      <c r="K205" s="193"/>
      <c r="L205" s="198"/>
      <c r="M205" s="199"/>
      <c r="N205" s="200"/>
      <c r="O205" s="200"/>
      <c r="P205" s="201">
        <f>P206+P215+P229</f>
        <v>0</v>
      </c>
      <c r="Q205" s="200"/>
      <c r="R205" s="201">
        <f>R206+R215+R229</f>
        <v>0</v>
      </c>
      <c r="S205" s="200"/>
      <c r="T205" s="202">
        <f>T206+T215+T229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3" t="s">
        <v>80</v>
      </c>
      <c r="AT205" s="204" t="s">
        <v>71</v>
      </c>
      <c r="AU205" s="204" t="s">
        <v>82</v>
      </c>
      <c r="AY205" s="203" t="s">
        <v>130</v>
      </c>
      <c r="BK205" s="205">
        <f>BK206+BK215+BK229</f>
        <v>0</v>
      </c>
    </row>
    <row r="206" s="16" customFormat="1" ht="20.88" customHeight="1">
      <c r="A206" s="16"/>
      <c r="B206" s="260"/>
      <c r="C206" s="261"/>
      <c r="D206" s="262" t="s">
        <v>71</v>
      </c>
      <c r="E206" s="262" t="s">
        <v>272</v>
      </c>
      <c r="F206" s="262" t="s">
        <v>273</v>
      </c>
      <c r="G206" s="261"/>
      <c r="H206" s="261"/>
      <c r="I206" s="263"/>
      <c r="J206" s="264">
        <f>BK206</f>
        <v>0</v>
      </c>
      <c r="K206" s="261"/>
      <c r="L206" s="265"/>
      <c r="M206" s="266"/>
      <c r="N206" s="267"/>
      <c r="O206" s="267"/>
      <c r="P206" s="268">
        <f>SUM(P207:P214)</f>
        <v>0</v>
      </c>
      <c r="Q206" s="267"/>
      <c r="R206" s="268">
        <f>SUM(R207:R214)</f>
        <v>0</v>
      </c>
      <c r="S206" s="267"/>
      <c r="T206" s="269">
        <f>SUM(T207:T214)</f>
        <v>0</v>
      </c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R206" s="270" t="s">
        <v>80</v>
      </c>
      <c r="AT206" s="271" t="s">
        <v>71</v>
      </c>
      <c r="AU206" s="271" t="s">
        <v>141</v>
      </c>
      <c r="AY206" s="270" t="s">
        <v>130</v>
      </c>
      <c r="BK206" s="272">
        <f>SUM(BK207:BK214)</f>
        <v>0</v>
      </c>
    </row>
    <row r="207" s="2" customFormat="1" ht="24.15" customHeight="1">
      <c r="A207" s="41"/>
      <c r="B207" s="42"/>
      <c r="C207" s="208" t="s">
        <v>274</v>
      </c>
      <c r="D207" s="208" t="s">
        <v>135</v>
      </c>
      <c r="E207" s="209" t="s">
        <v>275</v>
      </c>
      <c r="F207" s="210" t="s">
        <v>276</v>
      </c>
      <c r="G207" s="211" t="s">
        <v>138</v>
      </c>
      <c r="H207" s="212">
        <v>2125</v>
      </c>
      <c r="I207" s="213"/>
      <c r="J207" s="214">
        <f>ROUND(I207*H207,2)</f>
        <v>0</v>
      </c>
      <c r="K207" s="210" t="s">
        <v>139</v>
      </c>
      <c r="L207" s="47"/>
      <c r="M207" s="215" t="s">
        <v>19</v>
      </c>
      <c r="N207" s="216" t="s">
        <v>43</v>
      </c>
      <c r="O207" s="87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9" t="s">
        <v>140</v>
      </c>
      <c r="AT207" s="219" t="s">
        <v>135</v>
      </c>
      <c r="AU207" s="219" t="s">
        <v>140</v>
      </c>
      <c r="AY207" s="20" t="s">
        <v>130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20" t="s">
        <v>80</v>
      </c>
      <c r="BK207" s="220">
        <f>ROUND(I207*H207,2)</f>
        <v>0</v>
      </c>
      <c r="BL207" s="20" t="s">
        <v>140</v>
      </c>
      <c r="BM207" s="219" t="s">
        <v>277</v>
      </c>
    </row>
    <row r="208" s="2" customFormat="1">
      <c r="A208" s="41"/>
      <c r="B208" s="42"/>
      <c r="C208" s="43"/>
      <c r="D208" s="221" t="s">
        <v>143</v>
      </c>
      <c r="E208" s="43"/>
      <c r="F208" s="222" t="s">
        <v>278</v>
      </c>
      <c r="G208" s="43"/>
      <c r="H208" s="43"/>
      <c r="I208" s="223"/>
      <c r="J208" s="43"/>
      <c r="K208" s="43"/>
      <c r="L208" s="47"/>
      <c r="M208" s="224"/>
      <c r="N208" s="225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143</v>
      </c>
      <c r="AU208" s="20" t="s">
        <v>140</v>
      </c>
    </row>
    <row r="209" s="2" customFormat="1">
      <c r="A209" s="41"/>
      <c r="B209" s="42"/>
      <c r="C209" s="43"/>
      <c r="D209" s="226" t="s">
        <v>145</v>
      </c>
      <c r="E209" s="43"/>
      <c r="F209" s="227" t="s">
        <v>279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145</v>
      </c>
      <c r="AU209" s="20" t="s">
        <v>140</v>
      </c>
    </row>
    <row r="210" s="14" customFormat="1">
      <c r="A210" s="14"/>
      <c r="B210" s="238"/>
      <c r="C210" s="239"/>
      <c r="D210" s="221" t="s">
        <v>147</v>
      </c>
      <c r="E210" s="240" t="s">
        <v>19</v>
      </c>
      <c r="F210" s="241" t="s">
        <v>88</v>
      </c>
      <c r="G210" s="239"/>
      <c r="H210" s="242">
        <v>2125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147</v>
      </c>
      <c r="AU210" s="248" t="s">
        <v>140</v>
      </c>
      <c r="AV210" s="14" t="s">
        <v>82</v>
      </c>
      <c r="AW210" s="14" t="s">
        <v>33</v>
      </c>
      <c r="AX210" s="14" t="s">
        <v>80</v>
      </c>
      <c r="AY210" s="248" t="s">
        <v>130</v>
      </c>
    </row>
    <row r="211" s="2" customFormat="1" ht="24.15" customHeight="1">
      <c r="A211" s="41"/>
      <c r="B211" s="42"/>
      <c r="C211" s="208" t="s">
        <v>280</v>
      </c>
      <c r="D211" s="208" t="s">
        <v>135</v>
      </c>
      <c r="E211" s="209" t="s">
        <v>281</v>
      </c>
      <c r="F211" s="210" t="s">
        <v>282</v>
      </c>
      <c r="G211" s="211" t="s">
        <v>138</v>
      </c>
      <c r="H211" s="212">
        <v>2125</v>
      </c>
      <c r="I211" s="213"/>
      <c r="J211" s="214">
        <f>ROUND(I211*H211,2)</f>
        <v>0</v>
      </c>
      <c r="K211" s="210" t="s">
        <v>139</v>
      </c>
      <c r="L211" s="47"/>
      <c r="M211" s="215" t="s">
        <v>19</v>
      </c>
      <c r="N211" s="216" t="s">
        <v>43</v>
      </c>
      <c r="O211" s="87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9" t="s">
        <v>140</v>
      </c>
      <c r="AT211" s="219" t="s">
        <v>135</v>
      </c>
      <c r="AU211" s="219" t="s">
        <v>140</v>
      </c>
      <c r="AY211" s="20" t="s">
        <v>130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0" t="s">
        <v>80</v>
      </c>
      <c r="BK211" s="220">
        <f>ROUND(I211*H211,2)</f>
        <v>0</v>
      </c>
      <c r="BL211" s="20" t="s">
        <v>140</v>
      </c>
      <c r="BM211" s="219" t="s">
        <v>283</v>
      </c>
    </row>
    <row r="212" s="2" customFormat="1">
      <c r="A212" s="41"/>
      <c r="B212" s="42"/>
      <c r="C212" s="43"/>
      <c r="D212" s="221" t="s">
        <v>143</v>
      </c>
      <c r="E212" s="43"/>
      <c r="F212" s="222" t="s">
        <v>284</v>
      </c>
      <c r="G212" s="43"/>
      <c r="H212" s="43"/>
      <c r="I212" s="223"/>
      <c r="J212" s="43"/>
      <c r="K212" s="43"/>
      <c r="L212" s="47"/>
      <c r="M212" s="224"/>
      <c r="N212" s="225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143</v>
      </c>
      <c r="AU212" s="20" t="s">
        <v>140</v>
      </c>
    </row>
    <row r="213" s="2" customFormat="1">
      <c r="A213" s="41"/>
      <c r="B213" s="42"/>
      <c r="C213" s="43"/>
      <c r="D213" s="226" t="s">
        <v>145</v>
      </c>
      <c r="E213" s="43"/>
      <c r="F213" s="227" t="s">
        <v>285</v>
      </c>
      <c r="G213" s="43"/>
      <c r="H213" s="43"/>
      <c r="I213" s="223"/>
      <c r="J213" s="43"/>
      <c r="K213" s="43"/>
      <c r="L213" s="47"/>
      <c r="M213" s="224"/>
      <c r="N213" s="225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145</v>
      </c>
      <c r="AU213" s="20" t="s">
        <v>140</v>
      </c>
    </row>
    <row r="214" s="14" customFormat="1">
      <c r="A214" s="14"/>
      <c r="B214" s="238"/>
      <c r="C214" s="239"/>
      <c r="D214" s="221" t="s">
        <v>147</v>
      </c>
      <c r="E214" s="240" t="s">
        <v>19</v>
      </c>
      <c r="F214" s="241" t="s">
        <v>88</v>
      </c>
      <c r="G214" s="239"/>
      <c r="H214" s="242">
        <v>2125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147</v>
      </c>
      <c r="AU214" s="248" t="s">
        <v>140</v>
      </c>
      <c r="AV214" s="14" t="s">
        <v>82</v>
      </c>
      <c r="AW214" s="14" t="s">
        <v>33</v>
      </c>
      <c r="AX214" s="14" t="s">
        <v>80</v>
      </c>
      <c r="AY214" s="248" t="s">
        <v>130</v>
      </c>
    </row>
    <row r="215" s="16" customFormat="1" ht="20.88" customHeight="1">
      <c r="A215" s="16"/>
      <c r="B215" s="260"/>
      <c r="C215" s="261"/>
      <c r="D215" s="262" t="s">
        <v>71</v>
      </c>
      <c r="E215" s="262" t="s">
        <v>286</v>
      </c>
      <c r="F215" s="262" t="s">
        <v>287</v>
      </c>
      <c r="G215" s="261"/>
      <c r="H215" s="261"/>
      <c r="I215" s="263"/>
      <c r="J215" s="264">
        <f>BK215</f>
        <v>0</v>
      </c>
      <c r="K215" s="261"/>
      <c r="L215" s="265"/>
      <c r="M215" s="266"/>
      <c r="N215" s="267"/>
      <c r="O215" s="267"/>
      <c r="P215" s="268">
        <f>SUM(P216:P228)</f>
        <v>0</v>
      </c>
      <c r="Q215" s="267"/>
      <c r="R215" s="268">
        <f>SUM(R216:R228)</f>
        <v>0</v>
      </c>
      <c r="S215" s="267"/>
      <c r="T215" s="269">
        <f>SUM(T216:T228)</f>
        <v>0</v>
      </c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R215" s="270" t="s">
        <v>80</v>
      </c>
      <c r="AT215" s="271" t="s">
        <v>71</v>
      </c>
      <c r="AU215" s="271" t="s">
        <v>141</v>
      </c>
      <c r="AY215" s="270" t="s">
        <v>130</v>
      </c>
      <c r="BK215" s="272">
        <f>SUM(BK216:BK228)</f>
        <v>0</v>
      </c>
    </row>
    <row r="216" s="2" customFormat="1" ht="24.15" customHeight="1">
      <c r="A216" s="41"/>
      <c r="B216" s="42"/>
      <c r="C216" s="208" t="s">
        <v>288</v>
      </c>
      <c r="D216" s="208" t="s">
        <v>135</v>
      </c>
      <c r="E216" s="209" t="s">
        <v>289</v>
      </c>
      <c r="F216" s="210" t="s">
        <v>290</v>
      </c>
      <c r="G216" s="211" t="s">
        <v>291</v>
      </c>
      <c r="H216" s="212">
        <v>13.074999999999999</v>
      </c>
      <c r="I216" s="213"/>
      <c r="J216" s="214">
        <f>ROUND(I216*H216,2)</f>
        <v>0</v>
      </c>
      <c r="K216" s="210" t="s">
        <v>139</v>
      </c>
      <c r="L216" s="47"/>
      <c r="M216" s="215" t="s">
        <v>19</v>
      </c>
      <c r="N216" s="216" t="s">
        <v>43</v>
      </c>
      <c r="O216" s="87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9" t="s">
        <v>140</v>
      </c>
      <c r="AT216" s="219" t="s">
        <v>135</v>
      </c>
      <c r="AU216" s="219" t="s">
        <v>140</v>
      </c>
      <c r="AY216" s="20" t="s">
        <v>130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0" t="s">
        <v>80</v>
      </c>
      <c r="BK216" s="220">
        <f>ROUND(I216*H216,2)</f>
        <v>0</v>
      </c>
      <c r="BL216" s="20" t="s">
        <v>140</v>
      </c>
      <c r="BM216" s="219" t="s">
        <v>292</v>
      </c>
    </row>
    <row r="217" s="2" customFormat="1">
      <c r="A217" s="41"/>
      <c r="B217" s="42"/>
      <c r="C217" s="43"/>
      <c r="D217" s="221" t="s">
        <v>143</v>
      </c>
      <c r="E217" s="43"/>
      <c r="F217" s="222" t="s">
        <v>293</v>
      </c>
      <c r="G217" s="43"/>
      <c r="H217" s="43"/>
      <c r="I217" s="223"/>
      <c r="J217" s="43"/>
      <c r="K217" s="43"/>
      <c r="L217" s="47"/>
      <c r="M217" s="224"/>
      <c r="N217" s="225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143</v>
      </c>
      <c r="AU217" s="20" t="s">
        <v>140</v>
      </c>
    </row>
    <row r="218" s="2" customFormat="1">
      <c r="A218" s="41"/>
      <c r="B218" s="42"/>
      <c r="C218" s="43"/>
      <c r="D218" s="226" t="s">
        <v>145</v>
      </c>
      <c r="E218" s="43"/>
      <c r="F218" s="227" t="s">
        <v>294</v>
      </c>
      <c r="G218" s="43"/>
      <c r="H218" s="43"/>
      <c r="I218" s="223"/>
      <c r="J218" s="43"/>
      <c r="K218" s="43"/>
      <c r="L218" s="47"/>
      <c r="M218" s="224"/>
      <c r="N218" s="225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145</v>
      </c>
      <c r="AU218" s="20" t="s">
        <v>140</v>
      </c>
    </row>
    <row r="219" s="2" customFormat="1" ht="24.15" customHeight="1">
      <c r="A219" s="41"/>
      <c r="B219" s="42"/>
      <c r="C219" s="208" t="s">
        <v>7</v>
      </c>
      <c r="D219" s="208" t="s">
        <v>135</v>
      </c>
      <c r="E219" s="209" t="s">
        <v>295</v>
      </c>
      <c r="F219" s="210" t="s">
        <v>296</v>
      </c>
      <c r="G219" s="211" t="s">
        <v>291</v>
      </c>
      <c r="H219" s="212">
        <v>13.074999999999999</v>
      </c>
      <c r="I219" s="213"/>
      <c r="J219" s="214">
        <f>ROUND(I219*H219,2)</f>
        <v>0</v>
      </c>
      <c r="K219" s="210" t="s">
        <v>139</v>
      </c>
      <c r="L219" s="47"/>
      <c r="M219" s="215" t="s">
        <v>19</v>
      </c>
      <c r="N219" s="216" t="s">
        <v>43</v>
      </c>
      <c r="O219" s="87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9" t="s">
        <v>140</v>
      </c>
      <c r="AT219" s="219" t="s">
        <v>135</v>
      </c>
      <c r="AU219" s="219" t="s">
        <v>140</v>
      </c>
      <c r="AY219" s="20" t="s">
        <v>130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80</v>
      </c>
      <c r="BK219" s="220">
        <f>ROUND(I219*H219,2)</f>
        <v>0</v>
      </c>
      <c r="BL219" s="20" t="s">
        <v>140</v>
      </c>
      <c r="BM219" s="219" t="s">
        <v>297</v>
      </c>
    </row>
    <row r="220" s="2" customFormat="1">
      <c r="A220" s="41"/>
      <c r="B220" s="42"/>
      <c r="C220" s="43"/>
      <c r="D220" s="221" t="s">
        <v>143</v>
      </c>
      <c r="E220" s="43"/>
      <c r="F220" s="222" t="s">
        <v>298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143</v>
      </c>
      <c r="AU220" s="20" t="s">
        <v>140</v>
      </c>
    </row>
    <row r="221" s="2" customFormat="1">
      <c r="A221" s="41"/>
      <c r="B221" s="42"/>
      <c r="C221" s="43"/>
      <c r="D221" s="226" t="s">
        <v>145</v>
      </c>
      <c r="E221" s="43"/>
      <c r="F221" s="227" t="s">
        <v>299</v>
      </c>
      <c r="G221" s="43"/>
      <c r="H221" s="43"/>
      <c r="I221" s="223"/>
      <c r="J221" s="43"/>
      <c r="K221" s="43"/>
      <c r="L221" s="47"/>
      <c r="M221" s="224"/>
      <c r="N221" s="225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145</v>
      </c>
      <c r="AU221" s="20" t="s">
        <v>140</v>
      </c>
    </row>
    <row r="222" s="2" customFormat="1" ht="24.15" customHeight="1">
      <c r="A222" s="41"/>
      <c r="B222" s="42"/>
      <c r="C222" s="208" t="s">
        <v>300</v>
      </c>
      <c r="D222" s="208" t="s">
        <v>135</v>
      </c>
      <c r="E222" s="209" t="s">
        <v>301</v>
      </c>
      <c r="F222" s="210" t="s">
        <v>302</v>
      </c>
      <c r="G222" s="211" t="s">
        <v>291</v>
      </c>
      <c r="H222" s="212">
        <v>313.80000000000001</v>
      </c>
      <c r="I222" s="213"/>
      <c r="J222" s="214">
        <f>ROUND(I222*H222,2)</f>
        <v>0</v>
      </c>
      <c r="K222" s="210" t="s">
        <v>139</v>
      </c>
      <c r="L222" s="47"/>
      <c r="M222" s="215" t="s">
        <v>19</v>
      </c>
      <c r="N222" s="216" t="s">
        <v>43</v>
      </c>
      <c r="O222" s="87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140</v>
      </c>
      <c r="AT222" s="219" t="s">
        <v>135</v>
      </c>
      <c r="AU222" s="219" t="s">
        <v>140</v>
      </c>
      <c r="AY222" s="20" t="s">
        <v>130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80</v>
      </c>
      <c r="BK222" s="220">
        <f>ROUND(I222*H222,2)</f>
        <v>0</v>
      </c>
      <c r="BL222" s="20" t="s">
        <v>140</v>
      </c>
      <c r="BM222" s="219" t="s">
        <v>303</v>
      </c>
    </row>
    <row r="223" s="2" customFormat="1">
      <c r="A223" s="41"/>
      <c r="B223" s="42"/>
      <c r="C223" s="43"/>
      <c r="D223" s="221" t="s">
        <v>143</v>
      </c>
      <c r="E223" s="43"/>
      <c r="F223" s="222" t="s">
        <v>304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143</v>
      </c>
      <c r="AU223" s="20" t="s">
        <v>140</v>
      </c>
    </row>
    <row r="224" s="2" customFormat="1">
      <c r="A224" s="41"/>
      <c r="B224" s="42"/>
      <c r="C224" s="43"/>
      <c r="D224" s="226" t="s">
        <v>145</v>
      </c>
      <c r="E224" s="43"/>
      <c r="F224" s="227" t="s">
        <v>305</v>
      </c>
      <c r="G224" s="43"/>
      <c r="H224" s="43"/>
      <c r="I224" s="223"/>
      <c r="J224" s="43"/>
      <c r="K224" s="43"/>
      <c r="L224" s="47"/>
      <c r="M224" s="224"/>
      <c r="N224" s="225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145</v>
      </c>
      <c r="AU224" s="20" t="s">
        <v>140</v>
      </c>
    </row>
    <row r="225" s="14" customFormat="1">
      <c r="A225" s="14"/>
      <c r="B225" s="238"/>
      <c r="C225" s="239"/>
      <c r="D225" s="221" t="s">
        <v>147</v>
      </c>
      <c r="E225" s="239"/>
      <c r="F225" s="241" t="s">
        <v>306</v>
      </c>
      <c r="G225" s="239"/>
      <c r="H225" s="242">
        <v>313.80000000000001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147</v>
      </c>
      <c r="AU225" s="248" t="s">
        <v>140</v>
      </c>
      <c r="AV225" s="14" t="s">
        <v>82</v>
      </c>
      <c r="AW225" s="14" t="s">
        <v>4</v>
      </c>
      <c r="AX225" s="14" t="s">
        <v>80</v>
      </c>
      <c r="AY225" s="248" t="s">
        <v>130</v>
      </c>
    </row>
    <row r="226" s="2" customFormat="1" ht="33" customHeight="1">
      <c r="A226" s="41"/>
      <c r="B226" s="42"/>
      <c r="C226" s="208" t="s">
        <v>307</v>
      </c>
      <c r="D226" s="208" t="s">
        <v>135</v>
      </c>
      <c r="E226" s="209" t="s">
        <v>308</v>
      </c>
      <c r="F226" s="210" t="s">
        <v>309</v>
      </c>
      <c r="G226" s="211" t="s">
        <v>291</v>
      </c>
      <c r="H226" s="212">
        <v>13.074999999999999</v>
      </c>
      <c r="I226" s="213"/>
      <c r="J226" s="214">
        <f>ROUND(I226*H226,2)</f>
        <v>0</v>
      </c>
      <c r="K226" s="210" t="s">
        <v>139</v>
      </c>
      <c r="L226" s="47"/>
      <c r="M226" s="215" t="s">
        <v>19</v>
      </c>
      <c r="N226" s="216" t="s">
        <v>43</v>
      </c>
      <c r="O226" s="87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9" t="s">
        <v>140</v>
      </c>
      <c r="AT226" s="219" t="s">
        <v>135</v>
      </c>
      <c r="AU226" s="219" t="s">
        <v>140</v>
      </c>
      <c r="AY226" s="20" t="s">
        <v>130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80</v>
      </c>
      <c r="BK226" s="220">
        <f>ROUND(I226*H226,2)</f>
        <v>0</v>
      </c>
      <c r="BL226" s="20" t="s">
        <v>140</v>
      </c>
      <c r="BM226" s="219" t="s">
        <v>310</v>
      </c>
    </row>
    <row r="227" s="2" customFormat="1">
      <c r="A227" s="41"/>
      <c r="B227" s="42"/>
      <c r="C227" s="43"/>
      <c r="D227" s="221" t="s">
        <v>143</v>
      </c>
      <c r="E227" s="43"/>
      <c r="F227" s="222" t="s">
        <v>311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143</v>
      </c>
      <c r="AU227" s="20" t="s">
        <v>140</v>
      </c>
    </row>
    <row r="228" s="2" customFormat="1">
      <c r="A228" s="41"/>
      <c r="B228" s="42"/>
      <c r="C228" s="43"/>
      <c r="D228" s="226" t="s">
        <v>145</v>
      </c>
      <c r="E228" s="43"/>
      <c r="F228" s="227" t="s">
        <v>312</v>
      </c>
      <c r="G228" s="43"/>
      <c r="H228" s="43"/>
      <c r="I228" s="223"/>
      <c r="J228" s="43"/>
      <c r="K228" s="43"/>
      <c r="L228" s="47"/>
      <c r="M228" s="224"/>
      <c r="N228" s="225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145</v>
      </c>
      <c r="AU228" s="20" t="s">
        <v>140</v>
      </c>
    </row>
    <row r="229" s="16" customFormat="1" ht="20.88" customHeight="1">
      <c r="A229" s="16"/>
      <c r="B229" s="260"/>
      <c r="C229" s="261"/>
      <c r="D229" s="262" t="s">
        <v>71</v>
      </c>
      <c r="E229" s="262" t="s">
        <v>313</v>
      </c>
      <c r="F229" s="262" t="s">
        <v>314</v>
      </c>
      <c r="G229" s="261"/>
      <c r="H229" s="261"/>
      <c r="I229" s="263"/>
      <c r="J229" s="264">
        <f>BK229</f>
        <v>0</v>
      </c>
      <c r="K229" s="261"/>
      <c r="L229" s="265"/>
      <c r="M229" s="266"/>
      <c r="N229" s="267"/>
      <c r="O229" s="267"/>
      <c r="P229" s="268">
        <f>SUM(P230:P232)</f>
        <v>0</v>
      </c>
      <c r="Q229" s="267"/>
      <c r="R229" s="268">
        <f>SUM(R230:R232)</f>
        <v>0</v>
      </c>
      <c r="S229" s="267"/>
      <c r="T229" s="269">
        <f>SUM(T230:T232)</f>
        <v>0</v>
      </c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R229" s="270" t="s">
        <v>80</v>
      </c>
      <c r="AT229" s="271" t="s">
        <v>71</v>
      </c>
      <c r="AU229" s="271" t="s">
        <v>141</v>
      </c>
      <c r="AY229" s="270" t="s">
        <v>130</v>
      </c>
      <c r="BK229" s="272">
        <f>SUM(BK230:BK232)</f>
        <v>0</v>
      </c>
    </row>
    <row r="230" s="2" customFormat="1" ht="21.75" customHeight="1">
      <c r="A230" s="41"/>
      <c r="B230" s="42"/>
      <c r="C230" s="208" t="s">
        <v>315</v>
      </c>
      <c r="D230" s="208" t="s">
        <v>135</v>
      </c>
      <c r="E230" s="209" t="s">
        <v>316</v>
      </c>
      <c r="F230" s="210" t="s">
        <v>317</v>
      </c>
      <c r="G230" s="211" t="s">
        <v>291</v>
      </c>
      <c r="H230" s="212">
        <v>13.199</v>
      </c>
      <c r="I230" s="213"/>
      <c r="J230" s="214">
        <f>ROUND(I230*H230,2)</f>
        <v>0</v>
      </c>
      <c r="K230" s="210" t="s">
        <v>139</v>
      </c>
      <c r="L230" s="47"/>
      <c r="M230" s="215" t="s">
        <v>19</v>
      </c>
      <c r="N230" s="216" t="s">
        <v>43</v>
      </c>
      <c r="O230" s="87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9" t="s">
        <v>140</v>
      </c>
      <c r="AT230" s="219" t="s">
        <v>135</v>
      </c>
      <c r="AU230" s="219" t="s">
        <v>140</v>
      </c>
      <c r="AY230" s="20" t="s">
        <v>130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20" t="s">
        <v>80</v>
      </c>
      <c r="BK230" s="220">
        <f>ROUND(I230*H230,2)</f>
        <v>0</v>
      </c>
      <c r="BL230" s="20" t="s">
        <v>140</v>
      </c>
      <c r="BM230" s="219" t="s">
        <v>318</v>
      </c>
    </row>
    <row r="231" s="2" customFormat="1">
      <c r="A231" s="41"/>
      <c r="B231" s="42"/>
      <c r="C231" s="43"/>
      <c r="D231" s="221" t="s">
        <v>143</v>
      </c>
      <c r="E231" s="43"/>
      <c r="F231" s="222" t="s">
        <v>319</v>
      </c>
      <c r="G231" s="43"/>
      <c r="H231" s="43"/>
      <c r="I231" s="223"/>
      <c r="J231" s="43"/>
      <c r="K231" s="43"/>
      <c r="L231" s="47"/>
      <c r="M231" s="224"/>
      <c r="N231" s="225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143</v>
      </c>
      <c r="AU231" s="20" t="s">
        <v>140</v>
      </c>
    </row>
    <row r="232" s="2" customFormat="1">
      <c r="A232" s="41"/>
      <c r="B232" s="42"/>
      <c r="C232" s="43"/>
      <c r="D232" s="226" t="s">
        <v>145</v>
      </c>
      <c r="E232" s="43"/>
      <c r="F232" s="227" t="s">
        <v>320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145</v>
      </c>
      <c r="AU232" s="20" t="s">
        <v>140</v>
      </c>
    </row>
    <row r="233" s="12" customFormat="1" ht="25.92" customHeight="1">
      <c r="A233" s="12"/>
      <c r="B233" s="192"/>
      <c r="C233" s="193"/>
      <c r="D233" s="194" t="s">
        <v>71</v>
      </c>
      <c r="E233" s="195" t="s">
        <v>321</v>
      </c>
      <c r="F233" s="195" t="s">
        <v>322</v>
      </c>
      <c r="G233" s="193"/>
      <c r="H233" s="193"/>
      <c r="I233" s="196"/>
      <c r="J233" s="197">
        <f>BK233</f>
        <v>0</v>
      </c>
      <c r="K233" s="193"/>
      <c r="L233" s="198"/>
      <c r="M233" s="199"/>
      <c r="N233" s="200"/>
      <c r="O233" s="200"/>
      <c r="P233" s="201">
        <f>P234+P240+P247+P288+P299+P375</f>
        <v>0</v>
      </c>
      <c r="Q233" s="200"/>
      <c r="R233" s="201">
        <f>R234+R240+R247+R288+R299+R375</f>
        <v>2.6720749060000002</v>
      </c>
      <c r="S233" s="200"/>
      <c r="T233" s="202">
        <f>T234+T240+T247+T288+T299+T375</f>
        <v>0.023099999999999999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3" t="s">
        <v>82</v>
      </c>
      <c r="AT233" s="204" t="s">
        <v>71</v>
      </c>
      <c r="AU233" s="204" t="s">
        <v>72</v>
      </c>
      <c r="AY233" s="203" t="s">
        <v>130</v>
      </c>
      <c r="BK233" s="205">
        <f>BK234+BK240+BK247+BK288+BK299+BK375</f>
        <v>0</v>
      </c>
    </row>
    <row r="234" s="12" customFormat="1" ht="22.8" customHeight="1">
      <c r="A234" s="12"/>
      <c r="B234" s="192"/>
      <c r="C234" s="193"/>
      <c r="D234" s="194" t="s">
        <v>71</v>
      </c>
      <c r="E234" s="206" t="s">
        <v>323</v>
      </c>
      <c r="F234" s="206" t="s">
        <v>324</v>
      </c>
      <c r="G234" s="193"/>
      <c r="H234" s="193"/>
      <c r="I234" s="196"/>
      <c r="J234" s="207">
        <f>BK234</f>
        <v>0</v>
      </c>
      <c r="K234" s="193"/>
      <c r="L234" s="198"/>
      <c r="M234" s="199"/>
      <c r="N234" s="200"/>
      <c r="O234" s="200"/>
      <c r="P234" s="201">
        <f>SUM(P235:P239)</f>
        <v>0</v>
      </c>
      <c r="Q234" s="200"/>
      <c r="R234" s="201">
        <f>SUM(R235:R239)</f>
        <v>0</v>
      </c>
      <c r="S234" s="200"/>
      <c r="T234" s="202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3" t="s">
        <v>82</v>
      </c>
      <c r="AT234" s="204" t="s">
        <v>71</v>
      </c>
      <c r="AU234" s="204" t="s">
        <v>80</v>
      </c>
      <c r="AY234" s="203" t="s">
        <v>130</v>
      </c>
      <c r="BK234" s="205">
        <f>SUM(BK235:BK239)</f>
        <v>0</v>
      </c>
    </row>
    <row r="235" s="2" customFormat="1" ht="24.15" customHeight="1">
      <c r="A235" s="41"/>
      <c r="B235" s="42"/>
      <c r="C235" s="208" t="s">
        <v>325</v>
      </c>
      <c r="D235" s="208" t="s">
        <v>135</v>
      </c>
      <c r="E235" s="209" t="s">
        <v>326</v>
      </c>
      <c r="F235" s="210" t="s">
        <v>327</v>
      </c>
      <c r="G235" s="211" t="s">
        <v>154</v>
      </c>
      <c r="H235" s="212">
        <v>40</v>
      </c>
      <c r="I235" s="213"/>
      <c r="J235" s="214">
        <f>ROUND(I235*H235,2)</f>
        <v>0</v>
      </c>
      <c r="K235" s="210" t="s">
        <v>328</v>
      </c>
      <c r="L235" s="47"/>
      <c r="M235" s="215" t="s">
        <v>19</v>
      </c>
      <c r="N235" s="216" t="s">
        <v>43</v>
      </c>
      <c r="O235" s="87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9" t="s">
        <v>140</v>
      </c>
      <c r="AT235" s="219" t="s">
        <v>135</v>
      </c>
      <c r="AU235" s="219" t="s">
        <v>82</v>
      </c>
      <c r="AY235" s="20" t="s">
        <v>130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0" t="s">
        <v>80</v>
      </c>
      <c r="BK235" s="220">
        <f>ROUND(I235*H235,2)</f>
        <v>0</v>
      </c>
      <c r="BL235" s="20" t="s">
        <v>140</v>
      </c>
      <c r="BM235" s="219" t="s">
        <v>329</v>
      </c>
    </row>
    <row r="236" s="2" customFormat="1">
      <c r="A236" s="41"/>
      <c r="B236" s="42"/>
      <c r="C236" s="43"/>
      <c r="D236" s="221" t="s">
        <v>143</v>
      </c>
      <c r="E236" s="43"/>
      <c r="F236" s="222" t="s">
        <v>327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143</v>
      </c>
      <c r="AU236" s="20" t="s">
        <v>82</v>
      </c>
    </row>
    <row r="237" s="13" customFormat="1">
      <c r="A237" s="13"/>
      <c r="B237" s="228"/>
      <c r="C237" s="229"/>
      <c r="D237" s="221" t="s">
        <v>147</v>
      </c>
      <c r="E237" s="230" t="s">
        <v>19</v>
      </c>
      <c r="F237" s="231" t="s">
        <v>148</v>
      </c>
      <c r="G237" s="229"/>
      <c r="H237" s="230" t="s">
        <v>19</v>
      </c>
      <c r="I237" s="232"/>
      <c r="J237" s="229"/>
      <c r="K237" s="229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147</v>
      </c>
      <c r="AU237" s="237" t="s">
        <v>82</v>
      </c>
      <c r="AV237" s="13" t="s">
        <v>80</v>
      </c>
      <c r="AW237" s="13" t="s">
        <v>33</v>
      </c>
      <c r="AX237" s="13" t="s">
        <v>72</v>
      </c>
      <c r="AY237" s="237" t="s">
        <v>130</v>
      </c>
    </row>
    <row r="238" s="14" customFormat="1">
      <c r="A238" s="14"/>
      <c r="B238" s="238"/>
      <c r="C238" s="239"/>
      <c r="D238" s="221" t="s">
        <v>147</v>
      </c>
      <c r="E238" s="240" t="s">
        <v>19</v>
      </c>
      <c r="F238" s="241" t="s">
        <v>330</v>
      </c>
      <c r="G238" s="239"/>
      <c r="H238" s="242">
        <v>40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8" t="s">
        <v>147</v>
      </c>
      <c r="AU238" s="248" t="s">
        <v>82</v>
      </c>
      <c r="AV238" s="14" t="s">
        <v>82</v>
      </c>
      <c r="AW238" s="14" t="s">
        <v>33</v>
      </c>
      <c r="AX238" s="14" t="s">
        <v>72</v>
      </c>
      <c r="AY238" s="248" t="s">
        <v>130</v>
      </c>
    </row>
    <row r="239" s="15" customFormat="1">
      <c r="A239" s="15"/>
      <c r="B239" s="249"/>
      <c r="C239" s="250"/>
      <c r="D239" s="221" t="s">
        <v>147</v>
      </c>
      <c r="E239" s="251" t="s">
        <v>19</v>
      </c>
      <c r="F239" s="252" t="s">
        <v>151</v>
      </c>
      <c r="G239" s="250"/>
      <c r="H239" s="253">
        <v>40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9" t="s">
        <v>147</v>
      </c>
      <c r="AU239" s="259" t="s">
        <v>82</v>
      </c>
      <c r="AV239" s="15" t="s">
        <v>140</v>
      </c>
      <c r="AW239" s="15" t="s">
        <v>33</v>
      </c>
      <c r="AX239" s="15" t="s">
        <v>80</v>
      </c>
      <c r="AY239" s="259" t="s">
        <v>130</v>
      </c>
    </row>
    <row r="240" s="12" customFormat="1" ht="22.8" customHeight="1">
      <c r="A240" s="12"/>
      <c r="B240" s="192"/>
      <c r="C240" s="193"/>
      <c r="D240" s="194" t="s">
        <v>71</v>
      </c>
      <c r="E240" s="206" t="s">
        <v>331</v>
      </c>
      <c r="F240" s="206" t="s">
        <v>332</v>
      </c>
      <c r="G240" s="193"/>
      <c r="H240" s="193"/>
      <c r="I240" s="196"/>
      <c r="J240" s="207">
        <f>BK240</f>
        <v>0</v>
      </c>
      <c r="K240" s="193"/>
      <c r="L240" s="198"/>
      <c r="M240" s="199"/>
      <c r="N240" s="200"/>
      <c r="O240" s="200"/>
      <c r="P240" s="201">
        <f>SUM(P241:P246)</f>
        <v>0</v>
      </c>
      <c r="Q240" s="200"/>
      <c r="R240" s="201">
        <f>SUM(R241:R246)</f>
        <v>0.092252160000000014</v>
      </c>
      <c r="S240" s="200"/>
      <c r="T240" s="202">
        <f>SUM(T241:T246)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3" t="s">
        <v>82</v>
      </c>
      <c r="AT240" s="204" t="s">
        <v>71</v>
      </c>
      <c r="AU240" s="204" t="s">
        <v>80</v>
      </c>
      <c r="AY240" s="203" t="s">
        <v>130</v>
      </c>
      <c r="BK240" s="205">
        <f>SUM(BK241:BK246)</f>
        <v>0</v>
      </c>
    </row>
    <row r="241" s="2" customFormat="1" ht="16.5" customHeight="1">
      <c r="A241" s="41"/>
      <c r="B241" s="42"/>
      <c r="C241" s="208" t="s">
        <v>333</v>
      </c>
      <c r="D241" s="208" t="s">
        <v>135</v>
      </c>
      <c r="E241" s="209" t="s">
        <v>334</v>
      </c>
      <c r="F241" s="210" t="s">
        <v>335</v>
      </c>
      <c r="G241" s="211" t="s">
        <v>138</v>
      </c>
      <c r="H241" s="212">
        <v>660</v>
      </c>
      <c r="I241" s="213"/>
      <c r="J241" s="214">
        <f>ROUND(I241*H241,2)</f>
        <v>0</v>
      </c>
      <c r="K241" s="210" t="s">
        <v>139</v>
      </c>
      <c r="L241" s="47"/>
      <c r="M241" s="215" t="s">
        <v>19</v>
      </c>
      <c r="N241" s="216" t="s">
        <v>43</v>
      </c>
      <c r="O241" s="87"/>
      <c r="P241" s="217">
        <f>O241*H241</f>
        <v>0</v>
      </c>
      <c r="Q241" s="217">
        <v>0.00013977600000000001</v>
      </c>
      <c r="R241" s="217">
        <f>Q241*H241</f>
        <v>0.092252160000000014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256</v>
      </c>
      <c r="AT241" s="219" t="s">
        <v>135</v>
      </c>
      <c r="AU241" s="219" t="s">
        <v>82</v>
      </c>
      <c r="AY241" s="20" t="s">
        <v>130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80</v>
      </c>
      <c r="BK241" s="220">
        <f>ROUND(I241*H241,2)</f>
        <v>0</v>
      </c>
      <c r="BL241" s="20" t="s">
        <v>256</v>
      </c>
      <c r="BM241" s="219" t="s">
        <v>336</v>
      </c>
    </row>
    <row r="242" s="2" customFormat="1">
      <c r="A242" s="41"/>
      <c r="B242" s="42"/>
      <c r="C242" s="43"/>
      <c r="D242" s="221" t="s">
        <v>143</v>
      </c>
      <c r="E242" s="43"/>
      <c r="F242" s="222" t="s">
        <v>337</v>
      </c>
      <c r="G242" s="43"/>
      <c r="H242" s="43"/>
      <c r="I242" s="223"/>
      <c r="J242" s="43"/>
      <c r="K242" s="43"/>
      <c r="L242" s="47"/>
      <c r="M242" s="224"/>
      <c r="N242" s="225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143</v>
      </c>
      <c r="AU242" s="20" t="s">
        <v>82</v>
      </c>
    </row>
    <row r="243" s="2" customFormat="1">
      <c r="A243" s="41"/>
      <c r="B243" s="42"/>
      <c r="C243" s="43"/>
      <c r="D243" s="226" t="s">
        <v>145</v>
      </c>
      <c r="E243" s="43"/>
      <c r="F243" s="227" t="s">
        <v>338</v>
      </c>
      <c r="G243" s="43"/>
      <c r="H243" s="43"/>
      <c r="I243" s="223"/>
      <c r="J243" s="43"/>
      <c r="K243" s="43"/>
      <c r="L243" s="47"/>
      <c r="M243" s="224"/>
      <c r="N243" s="225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145</v>
      </c>
      <c r="AU243" s="20" t="s">
        <v>82</v>
      </c>
    </row>
    <row r="244" s="14" customFormat="1">
      <c r="A244" s="14"/>
      <c r="B244" s="238"/>
      <c r="C244" s="239"/>
      <c r="D244" s="221" t="s">
        <v>147</v>
      </c>
      <c r="E244" s="240" t="s">
        <v>19</v>
      </c>
      <c r="F244" s="241" t="s">
        <v>339</v>
      </c>
      <c r="G244" s="239"/>
      <c r="H244" s="242">
        <v>600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147</v>
      </c>
      <c r="AU244" s="248" t="s">
        <v>82</v>
      </c>
      <c r="AV244" s="14" t="s">
        <v>82</v>
      </c>
      <c r="AW244" s="14" t="s">
        <v>33</v>
      </c>
      <c r="AX244" s="14" t="s">
        <v>72</v>
      </c>
      <c r="AY244" s="248" t="s">
        <v>130</v>
      </c>
    </row>
    <row r="245" s="14" customFormat="1">
      <c r="A245" s="14"/>
      <c r="B245" s="238"/>
      <c r="C245" s="239"/>
      <c r="D245" s="221" t="s">
        <v>147</v>
      </c>
      <c r="E245" s="240" t="s">
        <v>19</v>
      </c>
      <c r="F245" s="241" t="s">
        <v>340</v>
      </c>
      <c r="G245" s="239"/>
      <c r="H245" s="242">
        <v>60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147</v>
      </c>
      <c r="AU245" s="248" t="s">
        <v>82</v>
      </c>
      <c r="AV245" s="14" t="s">
        <v>82</v>
      </c>
      <c r="AW245" s="14" t="s">
        <v>33</v>
      </c>
      <c r="AX245" s="14" t="s">
        <v>72</v>
      </c>
      <c r="AY245" s="248" t="s">
        <v>130</v>
      </c>
    </row>
    <row r="246" s="15" customFormat="1">
      <c r="A246" s="15"/>
      <c r="B246" s="249"/>
      <c r="C246" s="250"/>
      <c r="D246" s="221" t="s">
        <v>147</v>
      </c>
      <c r="E246" s="251" t="s">
        <v>19</v>
      </c>
      <c r="F246" s="252" t="s">
        <v>151</v>
      </c>
      <c r="G246" s="250"/>
      <c r="H246" s="253">
        <v>660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9" t="s">
        <v>147</v>
      </c>
      <c r="AU246" s="259" t="s">
        <v>82</v>
      </c>
      <c r="AV246" s="15" t="s">
        <v>140</v>
      </c>
      <c r="AW246" s="15" t="s">
        <v>33</v>
      </c>
      <c r="AX246" s="15" t="s">
        <v>80</v>
      </c>
      <c r="AY246" s="259" t="s">
        <v>130</v>
      </c>
    </row>
    <row r="247" s="12" customFormat="1" ht="22.8" customHeight="1">
      <c r="A247" s="12"/>
      <c r="B247" s="192"/>
      <c r="C247" s="193"/>
      <c r="D247" s="194" t="s">
        <v>71</v>
      </c>
      <c r="E247" s="206" t="s">
        <v>341</v>
      </c>
      <c r="F247" s="206" t="s">
        <v>342</v>
      </c>
      <c r="G247" s="193"/>
      <c r="H247" s="193"/>
      <c r="I247" s="196"/>
      <c r="J247" s="207">
        <f>BK247</f>
        <v>0</v>
      </c>
      <c r="K247" s="193"/>
      <c r="L247" s="198"/>
      <c r="M247" s="199"/>
      <c r="N247" s="200"/>
      <c r="O247" s="200"/>
      <c r="P247" s="201">
        <f>SUM(P248:P287)</f>
        <v>0</v>
      </c>
      <c r="Q247" s="200"/>
      <c r="R247" s="201">
        <f>SUM(R248:R287)</f>
        <v>0</v>
      </c>
      <c r="S247" s="200"/>
      <c r="T247" s="202">
        <f>SUM(T248:T287)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3" t="s">
        <v>82</v>
      </c>
      <c r="AT247" s="204" t="s">
        <v>71</v>
      </c>
      <c r="AU247" s="204" t="s">
        <v>80</v>
      </c>
      <c r="AY247" s="203" t="s">
        <v>130</v>
      </c>
      <c r="BK247" s="205">
        <f>SUM(BK248:BK287)</f>
        <v>0</v>
      </c>
    </row>
    <row r="248" s="2" customFormat="1" ht="44.25" customHeight="1">
      <c r="A248" s="41"/>
      <c r="B248" s="42"/>
      <c r="C248" s="208" t="s">
        <v>343</v>
      </c>
      <c r="D248" s="208" t="s">
        <v>135</v>
      </c>
      <c r="E248" s="209" t="s">
        <v>344</v>
      </c>
      <c r="F248" s="210" t="s">
        <v>345</v>
      </c>
      <c r="G248" s="211" t="s">
        <v>346</v>
      </c>
      <c r="H248" s="212">
        <v>4</v>
      </c>
      <c r="I248" s="213"/>
      <c r="J248" s="214">
        <f>ROUND(I248*H248,2)</f>
        <v>0</v>
      </c>
      <c r="K248" s="210" t="s">
        <v>328</v>
      </c>
      <c r="L248" s="47"/>
      <c r="M248" s="215" t="s">
        <v>19</v>
      </c>
      <c r="N248" s="216" t="s">
        <v>43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140</v>
      </c>
      <c r="AT248" s="219" t="s">
        <v>135</v>
      </c>
      <c r="AU248" s="219" t="s">
        <v>82</v>
      </c>
      <c r="AY248" s="20" t="s">
        <v>130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80</v>
      </c>
      <c r="BK248" s="220">
        <f>ROUND(I248*H248,2)</f>
        <v>0</v>
      </c>
      <c r="BL248" s="20" t="s">
        <v>140</v>
      </c>
      <c r="BM248" s="219" t="s">
        <v>347</v>
      </c>
    </row>
    <row r="249" s="2" customFormat="1">
      <c r="A249" s="41"/>
      <c r="B249" s="42"/>
      <c r="C249" s="43"/>
      <c r="D249" s="221" t="s">
        <v>143</v>
      </c>
      <c r="E249" s="43"/>
      <c r="F249" s="222" t="s">
        <v>348</v>
      </c>
      <c r="G249" s="43"/>
      <c r="H249" s="43"/>
      <c r="I249" s="223"/>
      <c r="J249" s="43"/>
      <c r="K249" s="43"/>
      <c r="L249" s="47"/>
      <c r="M249" s="224"/>
      <c r="N249" s="225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143</v>
      </c>
      <c r="AU249" s="20" t="s">
        <v>82</v>
      </c>
    </row>
    <row r="250" s="13" customFormat="1">
      <c r="A250" s="13"/>
      <c r="B250" s="228"/>
      <c r="C250" s="229"/>
      <c r="D250" s="221" t="s">
        <v>147</v>
      </c>
      <c r="E250" s="230" t="s">
        <v>19</v>
      </c>
      <c r="F250" s="231" t="s">
        <v>148</v>
      </c>
      <c r="G250" s="229"/>
      <c r="H250" s="230" t="s">
        <v>19</v>
      </c>
      <c r="I250" s="232"/>
      <c r="J250" s="229"/>
      <c r="K250" s="229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147</v>
      </c>
      <c r="AU250" s="237" t="s">
        <v>82</v>
      </c>
      <c r="AV250" s="13" t="s">
        <v>80</v>
      </c>
      <c r="AW250" s="13" t="s">
        <v>33</v>
      </c>
      <c r="AX250" s="13" t="s">
        <v>72</v>
      </c>
      <c r="AY250" s="237" t="s">
        <v>130</v>
      </c>
    </row>
    <row r="251" s="14" customFormat="1">
      <c r="A251" s="14"/>
      <c r="B251" s="238"/>
      <c r="C251" s="239"/>
      <c r="D251" s="221" t="s">
        <v>147</v>
      </c>
      <c r="E251" s="240" t="s">
        <v>19</v>
      </c>
      <c r="F251" s="241" t="s">
        <v>140</v>
      </c>
      <c r="G251" s="239"/>
      <c r="H251" s="242">
        <v>4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147</v>
      </c>
      <c r="AU251" s="248" t="s">
        <v>82</v>
      </c>
      <c r="AV251" s="14" t="s">
        <v>82</v>
      </c>
      <c r="AW251" s="14" t="s">
        <v>33</v>
      </c>
      <c r="AX251" s="14" t="s">
        <v>72</v>
      </c>
      <c r="AY251" s="248" t="s">
        <v>130</v>
      </c>
    </row>
    <row r="252" s="15" customFormat="1">
      <c r="A252" s="15"/>
      <c r="B252" s="249"/>
      <c r="C252" s="250"/>
      <c r="D252" s="221" t="s">
        <v>147</v>
      </c>
      <c r="E252" s="251" t="s">
        <v>19</v>
      </c>
      <c r="F252" s="252" t="s">
        <v>151</v>
      </c>
      <c r="G252" s="250"/>
      <c r="H252" s="253">
        <v>4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9" t="s">
        <v>147</v>
      </c>
      <c r="AU252" s="259" t="s">
        <v>82</v>
      </c>
      <c r="AV252" s="15" t="s">
        <v>140</v>
      </c>
      <c r="AW252" s="15" t="s">
        <v>33</v>
      </c>
      <c r="AX252" s="15" t="s">
        <v>80</v>
      </c>
      <c r="AY252" s="259" t="s">
        <v>130</v>
      </c>
    </row>
    <row r="253" s="2" customFormat="1" ht="44.25" customHeight="1">
      <c r="A253" s="41"/>
      <c r="B253" s="42"/>
      <c r="C253" s="208" t="s">
        <v>349</v>
      </c>
      <c r="D253" s="208" t="s">
        <v>135</v>
      </c>
      <c r="E253" s="209" t="s">
        <v>350</v>
      </c>
      <c r="F253" s="210" t="s">
        <v>351</v>
      </c>
      <c r="G253" s="211" t="s">
        <v>346</v>
      </c>
      <c r="H253" s="212">
        <v>2</v>
      </c>
      <c r="I253" s="213"/>
      <c r="J253" s="214">
        <f>ROUND(I253*H253,2)</f>
        <v>0</v>
      </c>
      <c r="K253" s="210" t="s">
        <v>328</v>
      </c>
      <c r="L253" s="47"/>
      <c r="M253" s="215" t="s">
        <v>19</v>
      </c>
      <c r="N253" s="216" t="s">
        <v>43</v>
      </c>
      <c r="O253" s="87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140</v>
      </c>
      <c r="AT253" s="219" t="s">
        <v>135</v>
      </c>
      <c r="AU253" s="219" t="s">
        <v>82</v>
      </c>
      <c r="AY253" s="20" t="s">
        <v>130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80</v>
      </c>
      <c r="BK253" s="220">
        <f>ROUND(I253*H253,2)</f>
        <v>0</v>
      </c>
      <c r="BL253" s="20" t="s">
        <v>140</v>
      </c>
      <c r="BM253" s="219" t="s">
        <v>352</v>
      </c>
    </row>
    <row r="254" s="2" customFormat="1">
      <c r="A254" s="41"/>
      <c r="B254" s="42"/>
      <c r="C254" s="43"/>
      <c r="D254" s="221" t="s">
        <v>143</v>
      </c>
      <c r="E254" s="43"/>
      <c r="F254" s="222" t="s">
        <v>353</v>
      </c>
      <c r="G254" s="43"/>
      <c r="H254" s="43"/>
      <c r="I254" s="223"/>
      <c r="J254" s="43"/>
      <c r="K254" s="43"/>
      <c r="L254" s="47"/>
      <c r="M254" s="224"/>
      <c r="N254" s="225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143</v>
      </c>
      <c r="AU254" s="20" t="s">
        <v>82</v>
      </c>
    </row>
    <row r="255" s="13" customFormat="1">
      <c r="A255" s="13"/>
      <c r="B255" s="228"/>
      <c r="C255" s="229"/>
      <c r="D255" s="221" t="s">
        <v>147</v>
      </c>
      <c r="E255" s="230" t="s">
        <v>19</v>
      </c>
      <c r="F255" s="231" t="s">
        <v>148</v>
      </c>
      <c r="G255" s="229"/>
      <c r="H255" s="230" t="s">
        <v>19</v>
      </c>
      <c r="I255" s="232"/>
      <c r="J255" s="229"/>
      <c r="K255" s="229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147</v>
      </c>
      <c r="AU255" s="237" t="s">
        <v>82</v>
      </c>
      <c r="AV255" s="13" t="s">
        <v>80</v>
      </c>
      <c r="AW255" s="13" t="s">
        <v>33</v>
      </c>
      <c r="AX255" s="13" t="s">
        <v>72</v>
      </c>
      <c r="AY255" s="237" t="s">
        <v>130</v>
      </c>
    </row>
    <row r="256" s="14" customFormat="1">
      <c r="A256" s="14"/>
      <c r="B256" s="238"/>
      <c r="C256" s="239"/>
      <c r="D256" s="221" t="s">
        <v>147</v>
      </c>
      <c r="E256" s="240" t="s">
        <v>19</v>
      </c>
      <c r="F256" s="241" t="s">
        <v>82</v>
      </c>
      <c r="G256" s="239"/>
      <c r="H256" s="242">
        <v>2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8" t="s">
        <v>147</v>
      </c>
      <c r="AU256" s="248" t="s">
        <v>82</v>
      </c>
      <c r="AV256" s="14" t="s">
        <v>82</v>
      </c>
      <c r="AW256" s="14" t="s">
        <v>33</v>
      </c>
      <c r="AX256" s="14" t="s">
        <v>72</v>
      </c>
      <c r="AY256" s="248" t="s">
        <v>130</v>
      </c>
    </row>
    <row r="257" s="15" customFormat="1">
      <c r="A257" s="15"/>
      <c r="B257" s="249"/>
      <c r="C257" s="250"/>
      <c r="D257" s="221" t="s">
        <v>147</v>
      </c>
      <c r="E257" s="251" t="s">
        <v>19</v>
      </c>
      <c r="F257" s="252" t="s">
        <v>151</v>
      </c>
      <c r="G257" s="250"/>
      <c r="H257" s="253">
        <v>2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9" t="s">
        <v>147</v>
      </c>
      <c r="AU257" s="259" t="s">
        <v>82</v>
      </c>
      <c r="AV257" s="15" t="s">
        <v>140</v>
      </c>
      <c r="AW257" s="15" t="s">
        <v>33</v>
      </c>
      <c r="AX257" s="15" t="s">
        <v>80</v>
      </c>
      <c r="AY257" s="259" t="s">
        <v>130</v>
      </c>
    </row>
    <row r="258" s="2" customFormat="1" ht="37.8" customHeight="1">
      <c r="A258" s="41"/>
      <c r="B258" s="42"/>
      <c r="C258" s="208" t="s">
        <v>354</v>
      </c>
      <c r="D258" s="208" t="s">
        <v>135</v>
      </c>
      <c r="E258" s="209" t="s">
        <v>355</v>
      </c>
      <c r="F258" s="210" t="s">
        <v>356</v>
      </c>
      <c r="G258" s="211" t="s">
        <v>346</v>
      </c>
      <c r="H258" s="212">
        <v>4</v>
      </c>
      <c r="I258" s="213"/>
      <c r="J258" s="214">
        <f>ROUND(I258*H258,2)</f>
        <v>0</v>
      </c>
      <c r="K258" s="210" t="s">
        <v>328</v>
      </c>
      <c r="L258" s="47"/>
      <c r="M258" s="215" t="s">
        <v>19</v>
      </c>
      <c r="N258" s="216" t="s">
        <v>43</v>
      </c>
      <c r="O258" s="87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140</v>
      </c>
      <c r="AT258" s="219" t="s">
        <v>135</v>
      </c>
      <c r="AU258" s="219" t="s">
        <v>82</v>
      </c>
      <c r="AY258" s="20" t="s">
        <v>130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80</v>
      </c>
      <c r="BK258" s="220">
        <f>ROUND(I258*H258,2)</f>
        <v>0</v>
      </c>
      <c r="BL258" s="20" t="s">
        <v>140</v>
      </c>
      <c r="BM258" s="219" t="s">
        <v>357</v>
      </c>
    </row>
    <row r="259" s="2" customFormat="1">
      <c r="A259" s="41"/>
      <c r="B259" s="42"/>
      <c r="C259" s="43"/>
      <c r="D259" s="221" t="s">
        <v>143</v>
      </c>
      <c r="E259" s="43"/>
      <c r="F259" s="222" t="s">
        <v>358</v>
      </c>
      <c r="G259" s="43"/>
      <c r="H259" s="43"/>
      <c r="I259" s="223"/>
      <c r="J259" s="43"/>
      <c r="K259" s="43"/>
      <c r="L259" s="47"/>
      <c r="M259" s="224"/>
      <c r="N259" s="225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143</v>
      </c>
      <c r="AU259" s="20" t="s">
        <v>82</v>
      </c>
    </row>
    <row r="260" s="13" customFormat="1">
      <c r="A260" s="13"/>
      <c r="B260" s="228"/>
      <c r="C260" s="229"/>
      <c r="D260" s="221" t="s">
        <v>147</v>
      </c>
      <c r="E260" s="230" t="s">
        <v>19</v>
      </c>
      <c r="F260" s="231" t="s">
        <v>148</v>
      </c>
      <c r="G260" s="229"/>
      <c r="H260" s="230" t="s">
        <v>19</v>
      </c>
      <c r="I260" s="232"/>
      <c r="J260" s="229"/>
      <c r="K260" s="229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147</v>
      </c>
      <c r="AU260" s="237" t="s">
        <v>82</v>
      </c>
      <c r="AV260" s="13" t="s">
        <v>80</v>
      </c>
      <c r="AW260" s="13" t="s">
        <v>33</v>
      </c>
      <c r="AX260" s="13" t="s">
        <v>72</v>
      </c>
      <c r="AY260" s="237" t="s">
        <v>130</v>
      </c>
    </row>
    <row r="261" s="14" customFormat="1">
      <c r="A261" s="14"/>
      <c r="B261" s="238"/>
      <c r="C261" s="239"/>
      <c r="D261" s="221" t="s">
        <v>147</v>
      </c>
      <c r="E261" s="240" t="s">
        <v>19</v>
      </c>
      <c r="F261" s="241" t="s">
        <v>140</v>
      </c>
      <c r="G261" s="239"/>
      <c r="H261" s="242">
        <v>4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8" t="s">
        <v>147</v>
      </c>
      <c r="AU261" s="248" t="s">
        <v>82</v>
      </c>
      <c r="AV261" s="14" t="s">
        <v>82</v>
      </c>
      <c r="AW261" s="14" t="s">
        <v>33</v>
      </c>
      <c r="AX261" s="14" t="s">
        <v>72</v>
      </c>
      <c r="AY261" s="248" t="s">
        <v>130</v>
      </c>
    </row>
    <row r="262" s="15" customFormat="1">
      <c r="A262" s="15"/>
      <c r="B262" s="249"/>
      <c r="C262" s="250"/>
      <c r="D262" s="221" t="s">
        <v>147</v>
      </c>
      <c r="E262" s="251" t="s">
        <v>19</v>
      </c>
      <c r="F262" s="252" t="s">
        <v>151</v>
      </c>
      <c r="G262" s="250"/>
      <c r="H262" s="253">
        <v>4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9" t="s">
        <v>147</v>
      </c>
      <c r="AU262" s="259" t="s">
        <v>82</v>
      </c>
      <c r="AV262" s="15" t="s">
        <v>140</v>
      </c>
      <c r="AW262" s="15" t="s">
        <v>33</v>
      </c>
      <c r="AX262" s="15" t="s">
        <v>80</v>
      </c>
      <c r="AY262" s="259" t="s">
        <v>130</v>
      </c>
    </row>
    <row r="263" s="2" customFormat="1" ht="37.8" customHeight="1">
      <c r="A263" s="41"/>
      <c r="B263" s="42"/>
      <c r="C263" s="208" t="s">
        <v>359</v>
      </c>
      <c r="D263" s="208" t="s">
        <v>135</v>
      </c>
      <c r="E263" s="209" t="s">
        <v>360</v>
      </c>
      <c r="F263" s="210" t="s">
        <v>361</v>
      </c>
      <c r="G263" s="211" t="s">
        <v>346</v>
      </c>
      <c r="H263" s="212">
        <v>1</v>
      </c>
      <c r="I263" s="213"/>
      <c r="J263" s="214">
        <f>ROUND(I263*H263,2)</f>
        <v>0</v>
      </c>
      <c r="K263" s="210" t="s">
        <v>328</v>
      </c>
      <c r="L263" s="47"/>
      <c r="M263" s="215" t="s">
        <v>19</v>
      </c>
      <c r="N263" s="216" t="s">
        <v>43</v>
      </c>
      <c r="O263" s="87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9" t="s">
        <v>140</v>
      </c>
      <c r="AT263" s="219" t="s">
        <v>135</v>
      </c>
      <c r="AU263" s="219" t="s">
        <v>82</v>
      </c>
      <c r="AY263" s="20" t="s">
        <v>130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0" t="s">
        <v>80</v>
      </c>
      <c r="BK263" s="220">
        <f>ROUND(I263*H263,2)</f>
        <v>0</v>
      </c>
      <c r="BL263" s="20" t="s">
        <v>140</v>
      </c>
      <c r="BM263" s="219" t="s">
        <v>362</v>
      </c>
    </row>
    <row r="264" s="2" customFormat="1">
      <c r="A264" s="41"/>
      <c r="B264" s="42"/>
      <c r="C264" s="43"/>
      <c r="D264" s="221" t="s">
        <v>143</v>
      </c>
      <c r="E264" s="43"/>
      <c r="F264" s="222" t="s">
        <v>363</v>
      </c>
      <c r="G264" s="43"/>
      <c r="H264" s="43"/>
      <c r="I264" s="223"/>
      <c r="J264" s="43"/>
      <c r="K264" s="43"/>
      <c r="L264" s="47"/>
      <c r="M264" s="224"/>
      <c r="N264" s="225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143</v>
      </c>
      <c r="AU264" s="20" t="s">
        <v>82</v>
      </c>
    </row>
    <row r="265" s="13" customFormat="1">
      <c r="A265" s="13"/>
      <c r="B265" s="228"/>
      <c r="C265" s="229"/>
      <c r="D265" s="221" t="s">
        <v>147</v>
      </c>
      <c r="E265" s="230" t="s">
        <v>19</v>
      </c>
      <c r="F265" s="231" t="s">
        <v>148</v>
      </c>
      <c r="G265" s="229"/>
      <c r="H265" s="230" t="s">
        <v>19</v>
      </c>
      <c r="I265" s="232"/>
      <c r="J265" s="229"/>
      <c r="K265" s="229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147</v>
      </c>
      <c r="AU265" s="237" t="s">
        <v>82</v>
      </c>
      <c r="AV265" s="13" t="s">
        <v>80</v>
      </c>
      <c r="AW265" s="13" t="s">
        <v>33</v>
      </c>
      <c r="AX265" s="13" t="s">
        <v>72</v>
      </c>
      <c r="AY265" s="237" t="s">
        <v>130</v>
      </c>
    </row>
    <row r="266" s="14" customFormat="1">
      <c r="A266" s="14"/>
      <c r="B266" s="238"/>
      <c r="C266" s="239"/>
      <c r="D266" s="221" t="s">
        <v>147</v>
      </c>
      <c r="E266" s="240" t="s">
        <v>19</v>
      </c>
      <c r="F266" s="241" t="s">
        <v>80</v>
      </c>
      <c r="G266" s="239"/>
      <c r="H266" s="242">
        <v>1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147</v>
      </c>
      <c r="AU266" s="248" t="s">
        <v>82</v>
      </c>
      <c r="AV266" s="14" t="s">
        <v>82</v>
      </c>
      <c r="AW266" s="14" t="s">
        <v>33</v>
      </c>
      <c r="AX266" s="14" t="s">
        <v>72</v>
      </c>
      <c r="AY266" s="248" t="s">
        <v>130</v>
      </c>
    </row>
    <row r="267" s="15" customFormat="1">
      <c r="A267" s="15"/>
      <c r="B267" s="249"/>
      <c r="C267" s="250"/>
      <c r="D267" s="221" t="s">
        <v>147</v>
      </c>
      <c r="E267" s="251" t="s">
        <v>19</v>
      </c>
      <c r="F267" s="252" t="s">
        <v>151</v>
      </c>
      <c r="G267" s="250"/>
      <c r="H267" s="253">
        <v>1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9" t="s">
        <v>147</v>
      </c>
      <c r="AU267" s="259" t="s">
        <v>82</v>
      </c>
      <c r="AV267" s="15" t="s">
        <v>140</v>
      </c>
      <c r="AW267" s="15" t="s">
        <v>33</v>
      </c>
      <c r="AX267" s="15" t="s">
        <v>80</v>
      </c>
      <c r="AY267" s="259" t="s">
        <v>130</v>
      </c>
    </row>
    <row r="268" s="2" customFormat="1" ht="44.25" customHeight="1">
      <c r="A268" s="41"/>
      <c r="B268" s="42"/>
      <c r="C268" s="208" t="s">
        <v>364</v>
      </c>
      <c r="D268" s="208" t="s">
        <v>135</v>
      </c>
      <c r="E268" s="209" t="s">
        <v>365</v>
      </c>
      <c r="F268" s="210" t="s">
        <v>366</v>
      </c>
      <c r="G268" s="211" t="s">
        <v>346</v>
      </c>
      <c r="H268" s="212">
        <v>4</v>
      </c>
      <c r="I268" s="213"/>
      <c r="J268" s="214">
        <f>ROUND(I268*H268,2)</f>
        <v>0</v>
      </c>
      <c r="K268" s="210" t="s">
        <v>328</v>
      </c>
      <c r="L268" s="47"/>
      <c r="M268" s="215" t="s">
        <v>19</v>
      </c>
      <c r="N268" s="216" t="s">
        <v>43</v>
      </c>
      <c r="O268" s="87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9" t="s">
        <v>140</v>
      </c>
      <c r="AT268" s="219" t="s">
        <v>135</v>
      </c>
      <c r="AU268" s="219" t="s">
        <v>82</v>
      </c>
      <c r="AY268" s="20" t="s">
        <v>130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20" t="s">
        <v>80</v>
      </c>
      <c r="BK268" s="220">
        <f>ROUND(I268*H268,2)</f>
        <v>0</v>
      </c>
      <c r="BL268" s="20" t="s">
        <v>140</v>
      </c>
      <c r="BM268" s="219" t="s">
        <v>367</v>
      </c>
    </row>
    <row r="269" s="2" customFormat="1">
      <c r="A269" s="41"/>
      <c r="B269" s="42"/>
      <c r="C269" s="43"/>
      <c r="D269" s="221" t="s">
        <v>143</v>
      </c>
      <c r="E269" s="43"/>
      <c r="F269" s="222" t="s">
        <v>368</v>
      </c>
      <c r="G269" s="43"/>
      <c r="H269" s="43"/>
      <c r="I269" s="223"/>
      <c r="J269" s="43"/>
      <c r="K269" s="43"/>
      <c r="L269" s="47"/>
      <c r="M269" s="224"/>
      <c r="N269" s="225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143</v>
      </c>
      <c r="AU269" s="20" t="s">
        <v>82</v>
      </c>
    </row>
    <row r="270" s="13" customFormat="1">
      <c r="A270" s="13"/>
      <c r="B270" s="228"/>
      <c r="C270" s="229"/>
      <c r="D270" s="221" t="s">
        <v>147</v>
      </c>
      <c r="E270" s="230" t="s">
        <v>19</v>
      </c>
      <c r="F270" s="231" t="s">
        <v>148</v>
      </c>
      <c r="G270" s="229"/>
      <c r="H270" s="230" t="s">
        <v>19</v>
      </c>
      <c r="I270" s="232"/>
      <c r="J270" s="229"/>
      <c r="K270" s="229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147</v>
      </c>
      <c r="AU270" s="237" t="s">
        <v>82</v>
      </c>
      <c r="AV270" s="13" t="s">
        <v>80</v>
      </c>
      <c r="AW270" s="13" t="s">
        <v>33</v>
      </c>
      <c r="AX270" s="13" t="s">
        <v>72</v>
      </c>
      <c r="AY270" s="237" t="s">
        <v>130</v>
      </c>
    </row>
    <row r="271" s="14" customFormat="1">
      <c r="A271" s="14"/>
      <c r="B271" s="238"/>
      <c r="C271" s="239"/>
      <c r="D271" s="221" t="s">
        <v>147</v>
      </c>
      <c r="E271" s="240" t="s">
        <v>19</v>
      </c>
      <c r="F271" s="241" t="s">
        <v>140</v>
      </c>
      <c r="G271" s="239"/>
      <c r="H271" s="242">
        <v>4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147</v>
      </c>
      <c r="AU271" s="248" t="s">
        <v>82</v>
      </c>
      <c r="AV271" s="14" t="s">
        <v>82</v>
      </c>
      <c r="AW271" s="14" t="s">
        <v>33</v>
      </c>
      <c r="AX271" s="14" t="s">
        <v>72</v>
      </c>
      <c r="AY271" s="248" t="s">
        <v>130</v>
      </c>
    </row>
    <row r="272" s="15" customFormat="1">
      <c r="A272" s="15"/>
      <c r="B272" s="249"/>
      <c r="C272" s="250"/>
      <c r="D272" s="221" t="s">
        <v>147</v>
      </c>
      <c r="E272" s="251" t="s">
        <v>19</v>
      </c>
      <c r="F272" s="252" t="s">
        <v>151</v>
      </c>
      <c r="G272" s="250"/>
      <c r="H272" s="253">
        <v>4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9" t="s">
        <v>147</v>
      </c>
      <c r="AU272" s="259" t="s">
        <v>82</v>
      </c>
      <c r="AV272" s="15" t="s">
        <v>140</v>
      </c>
      <c r="AW272" s="15" t="s">
        <v>33</v>
      </c>
      <c r="AX272" s="15" t="s">
        <v>80</v>
      </c>
      <c r="AY272" s="259" t="s">
        <v>130</v>
      </c>
    </row>
    <row r="273" s="2" customFormat="1" ht="44.25" customHeight="1">
      <c r="A273" s="41"/>
      <c r="B273" s="42"/>
      <c r="C273" s="208" t="s">
        <v>369</v>
      </c>
      <c r="D273" s="208" t="s">
        <v>135</v>
      </c>
      <c r="E273" s="209" t="s">
        <v>370</v>
      </c>
      <c r="F273" s="210" t="s">
        <v>371</v>
      </c>
      <c r="G273" s="211" t="s">
        <v>346</v>
      </c>
      <c r="H273" s="212">
        <v>2</v>
      </c>
      <c r="I273" s="213"/>
      <c r="J273" s="214">
        <f>ROUND(I273*H273,2)</f>
        <v>0</v>
      </c>
      <c r="K273" s="210" t="s">
        <v>328</v>
      </c>
      <c r="L273" s="47"/>
      <c r="M273" s="215" t="s">
        <v>19</v>
      </c>
      <c r="N273" s="216" t="s">
        <v>43</v>
      </c>
      <c r="O273" s="87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9" t="s">
        <v>140</v>
      </c>
      <c r="AT273" s="219" t="s">
        <v>135</v>
      </c>
      <c r="AU273" s="219" t="s">
        <v>82</v>
      </c>
      <c r="AY273" s="20" t="s">
        <v>130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80</v>
      </c>
      <c r="BK273" s="220">
        <f>ROUND(I273*H273,2)</f>
        <v>0</v>
      </c>
      <c r="BL273" s="20" t="s">
        <v>140</v>
      </c>
      <c r="BM273" s="219" t="s">
        <v>372</v>
      </c>
    </row>
    <row r="274" s="2" customFormat="1">
      <c r="A274" s="41"/>
      <c r="B274" s="42"/>
      <c r="C274" s="43"/>
      <c r="D274" s="221" t="s">
        <v>143</v>
      </c>
      <c r="E274" s="43"/>
      <c r="F274" s="222" t="s">
        <v>373</v>
      </c>
      <c r="G274" s="43"/>
      <c r="H274" s="43"/>
      <c r="I274" s="223"/>
      <c r="J274" s="43"/>
      <c r="K274" s="43"/>
      <c r="L274" s="47"/>
      <c r="M274" s="224"/>
      <c r="N274" s="225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143</v>
      </c>
      <c r="AU274" s="20" t="s">
        <v>82</v>
      </c>
    </row>
    <row r="275" s="13" customFormat="1">
      <c r="A275" s="13"/>
      <c r="B275" s="228"/>
      <c r="C275" s="229"/>
      <c r="D275" s="221" t="s">
        <v>147</v>
      </c>
      <c r="E275" s="230" t="s">
        <v>19</v>
      </c>
      <c r="F275" s="231" t="s">
        <v>148</v>
      </c>
      <c r="G275" s="229"/>
      <c r="H275" s="230" t="s">
        <v>19</v>
      </c>
      <c r="I275" s="232"/>
      <c r="J275" s="229"/>
      <c r="K275" s="229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147</v>
      </c>
      <c r="AU275" s="237" t="s">
        <v>82</v>
      </c>
      <c r="AV275" s="13" t="s">
        <v>80</v>
      </c>
      <c r="AW275" s="13" t="s">
        <v>33</v>
      </c>
      <c r="AX275" s="13" t="s">
        <v>72</v>
      </c>
      <c r="AY275" s="237" t="s">
        <v>130</v>
      </c>
    </row>
    <row r="276" s="14" customFormat="1">
      <c r="A276" s="14"/>
      <c r="B276" s="238"/>
      <c r="C276" s="239"/>
      <c r="D276" s="221" t="s">
        <v>147</v>
      </c>
      <c r="E276" s="240" t="s">
        <v>19</v>
      </c>
      <c r="F276" s="241" t="s">
        <v>82</v>
      </c>
      <c r="G276" s="239"/>
      <c r="H276" s="242">
        <v>2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147</v>
      </c>
      <c r="AU276" s="248" t="s">
        <v>82</v>
      </c>
      <c r="AV276" s="14" t="s">
        <v>82</v>
      </c>
      <c r="AW276" s="14" t="s">
        <v>33</v>
      </c>
      <c r="AX276" s="14" t="s">
        <v>72</v>
      </c>
      <c r="AY276" s="248" t="s">
        <v>130</v>
      </c>
    </row>
    <row r="277" s="15" customFormat="1">
      <c r="A277" s="15"/>
      <c r="B277" s="249"/>
      <c r="C277" s="250"/>
      <c r="D277" s="221" t="s">
        <v>147</v>
      </c>
      <c r="E277" s="251" t="s">
        <v>19</v>
      </c>
      <c r="F277" s="252" t="s">
        <v>151</v>
      </c>
      <c r="G277" s="250"/>
      <c r="H277" s="253">
        <v>2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9" t="s">
        <v>147</v>
      </c>
      <c r="AU277" s="259" t="s">
        <v>82</v>
      </c>
      <c r="AV277" s="15" t="s">
        <v>140</v>
      </c>
      <c r="AW277" s="15" t="s">
        <v>33</v>
      </c>
      <c r="AX277" s="15" t="s">
        <v>80</v>
      </c>
      <c r="AY277" s="259" t="s">
        <v>130</v>
      </c>
    </row>
    <row r="278" s="2" customFormat="1" ht="37.8" customHeight="1">
      <c r="A278" s="41"/>
      <c r="B278" s="42"/>
      <c r="C278" s="208" t="s">
        <v>374</v>
      </c>
      <c r="D278" s="208" t="s">
        <v>135</v>
      </c>
      <c r="E278" s="209" t="s">
        <v>375</v>
      </c>
      <c r="F278" s="210" t="s">
        <v>376</v>
      </c>
      <c r="G278" s="211" t="s">
        <v>346</v>
      </c>
      <c r="H278" s="212">
        <v>4</v>
      </c>
      <c r="I278" s="213"/>
      <c r="J278" s="214">
        <f>ROUND(I278*H278,2)</f>
        <v>0</v>
      </c>
      <c r="K278" s="210" t="s">
        <v>328</v>
      </c>
      <c r="L278" s="47"/>
      <c r="M278" s="215" t="s">
        <v>19</v>
      </c>
      <c r="N278" s="216" t="s">
        <v>43</v>
      </c>
      <c r="O278" s="87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140</v>
      </c>
      <c r="AT278" s="219" t="s">
        <v>135</v>
      </c>
      <c r="AU278" s="219" t="s">
        <v>82</v>
      </c>
      <c r="AY278" s="20" t="s">
        <v>130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80</v>
      </c>
      <c r="BK278" s="220">
        <f>ROUND(I278*H278,2)</f>
        <v>0</v>
      </c>
      <c r="BL278" s="20" t="s">
        <v>140</v>
      </c>
      <c r="BM278" s="219" t="s">
        <v>377</v>
      </c>
    </row>
    <row r="279" s="2" customFormat="1">
      <c r="A279" s="41"/>
      <c r="B279" s="42"/>
      <c r="C279" s="43"/>
      <c r="D279" s="221" t="s">
        <v>143</v>
      </c>
      <c r="E279" s="43"/>
      <c r="F279" s="222" t="s">
        <v>378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143</v>
      </c>
      <c r="AU279" s="20" t="s">
        <v>82</v>
      </c>
    </row>
    <row r="280" s="13" customFormat="1">
      <c r="A280" s="13"/>
      <c r="B280" s="228"/>
      <c r="C280" s="229"/>
      <c r="D280" s="221" t="s">
        <v>147</v>
      </c>
      <c r="E280" s="230" t="s">
        <v>19</v>
      </c>
      <c r="F280" s="231" t="s">
        <v>148</v>
      </c>
      <c r="G280" s="229"/>
      <c r="H280" s="230" t="s">
        <v>19</v>
      </c>
      <c r="I280" s="232"/>
      <c r="J280" s="229"/>
      <c r="K280" s="229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147</v>
      </c>
      <c r="AU280" s="237" t="s">
        <v>82</v>
      </c>
      <c r="AV280" s="13" t="s">
        <v>80</v>
      </c>
      <c r="AW280" s="13" t="s">
        <v>33</v>
      </c>
      <c r="AX280" s="13" t="s">
        <v>72</v>
      </c>
      <c r="AY280" s="237" t="s">
        <v>130</v>
      </c>
    </row>
    <row r="281" s="14" customFormat="1">
      <c r="A281" s="14"/>
      <c r="B281" s="238"/>
      <c r="C281" s="239"/>
      <c r="D281" s="221" t="s">
        <v>147</v>
      </c>
      <c r="E281" s="240" t="s">
        <v>19</v>
      </c>
      <c r="F281" s="241" t="s">
        <v>140</v>
      </c>
      <c r="G281" s="239"/>
      <c r="H281" s="242">
        <v>4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147</v>
      </c>
      <c r="AU281" s="248" t="s">
        <v>82</v>
      </c>
      <c r="AV281" s="14" t="s">
        <v>82</v>
      </c>
      <c r="AW281" s="14" t="s">
        <v>33</v>
      </c>
      <c r="AX281" s="14" t="s">
        <v>72</v>
      </c>
      <c r="AY281" s="248" t="s">
        <v>130</v>
      </c>
    </row>
    <row r="282" s="15" customFormat="1">
      <c r="A282" s="15"/>
      <c r="B282" s="249"/>
      <c r="C282" s="250"/>
      <c r="D282" s="221" t="s">
        <v>147</v>
      </c>
      <c r="E282" s="251" t="s">
        <v>19</v>
      </c>
      <c r="F282" s="252" t="s">
        <v>151</v>
      </c>
      <c r="G282" s="250"/>
      <c r="H282" s="253">
        <v>4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9" t="s">
        <v>147</v>
      </c>
      <c r="AU282" s="259" t="s">
        <v>82</v>
      </c>
      <c r="AV282" s="15" t="s">
        <v>140</v>
      </c>
      <c r="AW282" s="15" t="s">
        <v>33</v>
      </c>
      <c r="AX282" s="15" t="s">
        <v>80</v>
      </c>
      <c r="AY282" s="259" t="s">
        <v>130</v>
      </c>
    </row>
    <row r="283" s="2" customFormat="1" ht="37.8" customHeight="1">
      <c r="A283" s="41"/>
      <c r="B283" s="42"/>
      <c r="C283" s="208" t="s">
        <v>379</v>
      </c>
      <c r="D283" s="208" t="s">
        <v>135</v>
      </c>
      <c r="E283" s="209" t="s">
        <v>380</v>
      </c>
      <c r="F283" s="210" t="s">
        <v>381</v>
      </c>
      <c r="G283" s="211" t="s">
        <v>346</v>
      </c>
      <c r="H283" s="212">
        <v>1</v>
      </c>
      <c r="I283" s="213"/>
      <c r="J283" s="214">
        <f>ROUND(I283*H283,2)</f>
        <v>0</v>
      </c>
      <c r="K283" s="210" t="s">
        <v>328</v>
      </c>
      <c r="L283" s="47"/>
      <c r="M283" s="215" t="s">
        <v>19</v>
      </c>
      <c r="N283" s="216" t="s">
        <v>43</v>
      </c>
      <c r="O283" s="87"/>
      <c r="P283" s="217">
        <f>O283*H283</f>
        <v>0</v>
      </c>
      <c r="Q283" s="217">
        <v>0</v>
      </c>
      <c r="R283" s="217">
        <f>Q283*H283</f>
        <v>0</v>
      </c>
      <c r="S283" s="217">
        <v>0</v>
      </c>
      <c r="T283" s="218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9" t="s">
        <v>140</v>
      </c>
      <c r="AT283" s="219" t="s">
        <v>135</v>
      </c>
      <c r="AU283" s="219" t="s">
        <v>82</v>
      </c>
      <c r="AY283" s="20" t="s">
        <v>130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0" t="s">
        <v>80</v>
      </c>
      <c r="BK283" s="220">
        <f>ROUND(I283*H283,2)</f>
        <v>0</v>
      </c>
      <c r="BL283" s="20" t="s">
        <v>140</v>
      </c>
      <c r="BM283" s="219" t="s">
        <v>382</v>
      </c>
    </row>
    <row r="284" s="2" customFormat="1">
      <c r="A284" s="41"/>
      <c r="B284" s="42"/>
      <c r="C284" s="43"/>
      <c r="D284" s="221" t="s">
        <v>143</v>
      </c>
      <c r="E284" s="43"/>
      <c r="F284" s="222" t="s">
        <v>383</v>
      </c>
      <c r="G284" s="43"/>
      <c r="H284" s="43"/>
      <c r="I284" s="223"/>
      <c r="J284" s="43"/>
      <c r="K284" s="43"/>
      <c r="L284" s="47"/>
      <c r="M284" s="224"/>
      <c r="N284" s="225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143</v>
      </c>
      <c r="AU284" s="20" t="s">
        <v>82</v>
      </c>
    </row>
    <row r="285" s="13" customFormat="1">
      <c r="A285" s="13"/>
      <c r="B285" s="228"/>
      <c r="C285" s="229"/>
      <c r="D285" s="221" t="s">
        <v>147</v>
      </c>
      <c r="E285" s="230" t="s">
        <v>19</v>
      </c>
      <c r="F285" s="231" t="s">
        <v>148</v>
      </c>
      <c r="G285" s="229"/>
      <c r="H285" s="230" t="s">
        <v>19</v>
      </c>
      <c r="I285" s="232"/>
      <c r="J285" s="229"/>
      <c r="K285" s="229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147</v>
      </c>
      <c r="AU285" s="237" t="s">
        <v>82</v>
      </c>
      <c r="AV285" s="13" t="s">
        <v>80</v>
      </c>
      <c r="AW285" s="13" t="s">
        <v>33</v>
      </c>
      <c r="AX285" s="13" t="s">
        <v>72</v>
      </c>
      <c r="AY285" s="237" t="s">
        <v>130</v>
      </c>
    </row>
    <row r="286" s="14" customFormat="1">
      <c r="A286" s="14"/>
      <c r="B286" s="238"/>
      <c r="C286" s="239"/>
      <c r="D286" s="221" t="s">
        <v>147</v>
      </c>
      <c r="E286" s="240" t="s">
        <v>19</v>
      </c>
      <c r="F286" s="241" t="s">
        <v>80</v>
      </c>
      <c r="G286" s="239"/>
      <c r="H286" s="242">
        <v>1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147</v>
      </c>
      <c r="AU286" s="248" t="s">
        <v>82</v>
      </c>
      <c r="AV286" s="14" t="s">
        <v>82</v>
      </c>
      <c r="AW286" s="14" t="s">
        <v>33</v>
      </c>
      <c r="AX286" s="14" t="s">
        <v>72</v>
      </c>
      <c r="AY286" s="248" t="s">
        <v>130</v>
      </c>
    </row>
    <row r="287" s="15" customFormat="1">
      <c r="A287" s="15"/>
      <c r="B287" s="249"/>
      <c r="C287" s="250"/>
      <c r="D287" s="221" t="s">
        <v>147</v>
      </c>
      <c r="E287" s="251" t="s">
        <v>19</v>
      </c>
      <c r="F287" s="252" t="s">
        <v>151</v>
      </c>
      <c r="G287" s="250"/>
      <c r="H287" s="253">
        <v>1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9" t="s">
        <v>147</v>
      </c>
      <c r="AU287" s="259" t="s">
        <v>82</v>
      </c>
      <c r="AV287" s="15" t="s">
        <v>140</v>
      </c>
      <c r="AW287" s="15" t="s">
        <v>33</v>
      </c>
      <c r="AX287" s="15" t="s">
        <v>80</v>
      </c>
      <c r="AY287" s="259" t="s">
        <v>130</v>
      </c>
    </row>
    <row r="288" s="12" customFormat="1" ht="22.8" customHeight="1">
      <c r="A288" s="12"/>
      <c r="B288" s="192"/>
      <c r="C288" s="193"/>
      <c r="D288" s="194" t="s">
        <v>71</v>
      </c>
      <c r="E288" s="206" t="s">
        <v>384</v>
      </c>
      <c r="F288" s="206" t="s">
        <v>385</v>
      </c>
      <c r="G288" s="193"/>
      <c r="H288" s="193"/>
      <c r="I288" s="196"/>
      <c r="J288" s="207">
        <f>BK288</f>
        <v>0</v>
      </c>
      <c r="K288" s="193"/>
      <c r="L288" s="198"/>
      <c r="M288" s="199"/>
      <c r="N288" s="200"/>
      <c r="O288" s="200"/>
      <c r="P288" s="201">
        <f>SUM(P289:P298)</f>
        <v>0</v>
      </c>
      <c r="Q288" s="200"/>
      <c r="R288" s="201">
        <f>SUM(R289:R298)</f>
        <v>0</v>
      </c>
      <c r="S288" s="200"/>
      <c r="T288" s="202">
        <f>SUM(T289:T298)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3" t="s">
        <v>82</v>
      </c>
      <c r="AT288" s="204" t="s">
        <v>71</v>
      </c>
      <c r="AU288" s="204" t="s">
        <v>80</v>
      </c>
      <c r="AY288" s="203" t="s">
        <v>130</v>
      </c>
      <c r="BK288" s="205">
        <f>SUM(BK289:BK298)</f>
        <v>0</v>
      </c>
    </row>
    <row r="289" s="2" customFormat="1" ht="37.8" customHeight="1">
      <c r="A289" s="41"/>
      <c r="B289" s="42"/>
      <c r="C289" s="208" t="s">
        <v>386</v>
      </c>
      <c r="D289" s="208" t="s">
        <v>135</v>
      </c>
      <c r="E289" s="209" t="s">
        <v>387</v>
      </c>
      <c r="F289" s="210" t="s">
        <v>388</v>
      </c>
      <c r="G289" s="211" t="s">
        <v>346</v>
      </c>
      <c r="H289" s="212">
        <v>11</v>
      </c>
      <c r="I289" s="213"/>
      <c r="J289" s="214">
        <f>ROUND(I289*H289,2)</f>
        <v>0</v>
      </c>
      <c r="K289" s="210" t="s">
        <v>328</v>
      </c>
      <c r="L289" s="47"/>
      <c r="M289" s="215" t="s">
        <v>19</v>
      </c>
      <c r="N289" s="216" t="s">
        <v>43</v>
      </c>
      <c r="O289" s="87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9" t="s">
        <v>140</v>
      </c>
      <c r="AT289" s="219" t="s">
        <v>135</v>
      </c>
      <c r="AU289" s="219" t="s">
        <v>82</v>
      </c>
      <c r="AY289" s="20" t="s">
        <v>130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80</v>
      </c>
      <c r="BK289" s="220">
        <f>ROUND(I289*H289,2)</f>
        <v>0</v>
      </c>
      <c r="BL289" s="20" t="s">
        <v>140</v>
      </c>
      <c r="BM289" s="219" t="s">
        <v>389</v>
      </c>
    </row>
    <row r="290" s="2" customFormat="1">
      <c r="A290" s="41"/>
      <c r="B290" s="42"/>
      <c r="C290" s="43"/>
      <c r="D290" s="221" t="s">
        <v>143</v>
      </c>
      <c r="E290" s="43"/>
      <c r="F290" s="222" t="s">
        <v>390</v>
      </c>
      <c r="G290" s="43"/>
      <c r="H290" s="43"/>
      <c r="I290" s="223"/>
      <c r="J290" s="43"/>
      <c r="K290" s="43"/>
      <c r="L290" s="47"/>
      <c r="M290" s="224"/>
      <c r="N290" s="225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143</v>
      </c>
      <c r="AU290" s="20" t="s">
        <v>82</v>
      </c>
    </row>
    <row r="291" s="14" customFormat="1">
      <c r="A291" s="14"/>
      <c r="B291" s="238"/>
      <c r="C291" s="239"/>
      <c r="D291" s="221" t="s">
        <v>147</v>
      </c>
      <c r="E291" s="240" t="s">
        <v>19</v>
      </c>
      <c r="F291" s="241" t="s">
        <v>222</v>
      </c>
      <c r="G291" s="239"/>
      <c r="H291" s="242">
        <v>11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8" t="s">
        <v>147</v>
      </c>
      <c r="AU291" s="248" t="s">
        <v>82</v>
      </c>
      <c r="AV291" s="14" t="s">
        <v>82</v>
      </c>
      <c r="AW291" s="14" t="s">
        <v>33</v>
      </c>
      <c r="AX291" s="14" t="s">
        <v>72</v>
      </c>
      <c r="AY291" s="248" t="s">
        <v>130</v>
      </c>
    </row>
    <row r="292" s="13" customFormat="1">
      <c r="A292" s="13"/>
      <c r="B292" s="228"/>
      <c r="C292" s="229"/>
      <c r="D292" s="221" t="s">
        <v>147</v>
      </c>
      <c r="E292" s="230" t="s">
        <v>19</v>
      </c>
      <c r="F292" s="231" t="s">
        <v>391</v>
      </c>
      <c r="G292" s="229"/>
      <c r="H292" s="230" t="s">
        <v>19</v>
      </c>
      <c r="I292" s="232"/>
      <c r="J292" s="229"/>
      <c r="K292" s="229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147</v>
      </c>
      <c r="AU292" s="237" t="s">
        <v>82</v>
      </c>
      <c r="AV292" s="13" t="s">
        <v>80</v>
      </c>
      <c r="AW292" s="13" t="s">
        <v>33</v>
      </c>
      <c r="AX292" s="13" t="s">
        <v>72</v>
      </c>
      <c r="AY292" s="237" t="s">
        <v>130</v>
      </c>
    </row>
    <row r="293" s="15" customFormat="1">
      <c r="A293" s="15"/>
      <c r="B293" s="249"/>
      <c r="C293" s="250"/>
      <c r="D293" s="221" t="s">
        <v>147</v>
      </c>
      <c r="E293" s="251" t="s">
        <v>19</v>
      </c>
      <c r="F293" s="252" t="s">
        <v>151</v>
      </c>
      <c r="G293" s="250"/>
      <c r="H293" s="253">
        <v>11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9" t="s">
        <v>147</v>
      </c>
      <c r="AU293" s="259" t="s">
        <v>82</v>
      </c>
      <c r="AV293" s="15" t="s">
        <v>140</v>
      </c>
      <c r="AW293" s="15" t="s">
        <v>33</v>
      </c>
      <c r="AX293" s="15" t="s">
        <v>80</v>
      </c>
      <c r="AY293" s="259" t="s">
        <v>130</v>
      </c>
    </row>
    <row r="294" s="2" customFormat="1" ht="49.05" customHeight="1">
      <c r="A294" s="41"/>
      <c r="B294" s="42"/>
      <c r="C294" s="208" t="s">
        <v>392</v>
      </c>
      <c r="D294" s="208" t="s">
        <v>135</v>
      </c>
      <c r="E294" s="209" t="s">
        <v>393</v>
      </c>
      <c r="F294" s="210" t="s">
        <v>394</v>
      </c>
      <c r="G294" s="211" t="s">
        <v>138</v>
      </c>
      <c r="H294" s="212">
        <v>70</v>
      </c>
      <c r="I294" s="213"/>
      <c r="J294" s="214">
        <f>ROUND(I294*H294,2)</f>
        <v>0</v>
      </c>
      <c r="K294" s="210" t="s">
        <v>328</v>
      </c>
      <c r="L294" s="47"/>
      <c r="M294" s="215" t="s">
        <v>19</v>
      </c>
      <c r="N294" s="216" t="s">
        <v>43</v>
      </c>
      <c r="O294" s="87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140</v>
      </c>
      <c r="AT294" s="219" t="s">
        <v>135</v>
      </c>
      <c r="AU294" s="219" t="s">
        <v>82</v>
      </c>
      <c r="AY294" s="20" t="s">
        <v>130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80</v>
      </c>
      <c r="BK294" s="220">
        <f>ROUND(I294*H294,2)</f>
        <v>0</v>
      </c>
      <c r="BL294" s="20" t="s">
        <v>140</v>
      </c>
      <c r="BM294" s="219" t="s">
        <v>395</v>
      </c>
    </row>
    <row r="295" s="2" customFormat="1">
      <c r="A295" s="41"/>
      <c r="B295" s="42"/>
      <c r="C295" s="43"/>
      <c r="D295" s="221" t="s">
        <v>143</v>
      </c>
      <c r="E295" s="43"/>
      <c r="F295" s="222" t="s">
        <v>394</v>
      </c>
      <c r="G295" s="43"/>
      <c r="H295" s="43"/>
      <c r="I295" s="223"/>
      <c r="J295" s="43"/>
      <c r="K295" s="43"/>
      <c r="L295" s="47"/>
      <c r="M295" s="224"/>
      <c r="N295" s="225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143</v>
      </c>
      <c r="AU295" s="20" t="s">
        <v>82</v>
      </c>
    </row>
    <row r="296" s="13" customFormat="1">
      <c r="A296" s="13"/>
      <c r="B296" s="228"/>
      <c r="C296" s="229"/>
      <c r="D296" s="221" t="s">
        <v>147</v>
      </c>
      <c r="E296" s="230" t="s">
        <v>19</v>
      </c>
      <c r="F296" s="231" t="s">
        <v>148</v>
      </c>
      <c r="G296" s="229"/>
      <c r="H296" s="230" t="s">
        <v>19</v>
      </c>
      <c r="I296" s="232"/>
      <c r="J296" s="229"/>
      <c r="K296" s="229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147</v>
      </c>
      <c r="AU296" s="237" t="s">
        <v>82</v>
      </c>
      <c r="AV296" s="13" t="s">
        <v>80</v>
      </c>
      <c r="AW296" s="13" t="s">
        <v>33</v>
      </c>
      <c r="AX296" s="13" t="s">
        <v>72</v>
      </c>
      <c r="AY296" s="237" t="s">
        <v>130</v>
      </c>
    </row>
    <row r="297" s="14" customFormat="1">
      <c r="A297" s="14"/>
      <c r="B297" s="238"/>
      <c r="C297" s="239"/>
      <c r="D297" s="221" t="s">
        <v>147</v>
      </c>
      <c r="E297" s="240" t="s">
        <v>19</v>
      </c>
      <c r="F297" s="241" t="s">
        <v>396</v>
      </c>
      <c r="G297" s="239"/>
      <c r="H297" s="242">
        <v>70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8" t="s">
        <v>147</v>
      </c>
      <c r="AU297" s="248" t="s">
        <v>82</v>
      </c>
      <c r="AV297" s="14" t="s">
        <v>82</v>
      </c>
      <c r="AW297" s="14" t="s">
        <v>33</v>
      </c>
      <c r="AX297" s="14" t="s">
        <v>72</v>
      </c>
      <c r="AY297" s="248" t="s">
        <v>130</v>
      </c>
    </row>
    <row r="298" s="15" customFormat="1">
      <c r="A298" s="15"/>
      <c r="B298" s="249"/>
      <c r="C298" s="250"/>
      <c r="D298" s="221" t="s">
        <v>147</v>
      </c>
      <c r="E298" s="251" t="s">
        <v>19</v>
      </c>
      <c r="F298" s="252" t="s">
        <v>151</v>
      </c>
      <c r="G298" s="250"/>
      <c r="H298" s="253">
        <v>70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9" t="s">
        <v>147</v>
      </c>
      <c r="AU298" s="259" t="s">
        <v>82</v>
      </c>
      <c r="AV298" s="15" t="s">
        <v>140</v>
      </c>
      <c r="AW298" s="15" t="s">
        <v>33</v>
      </c>
      <c r="AX298" s="15" t="s">
        <v>80</v>
      </c>
      <c r="AY298" s="259" t="s">
        <v>130</v>
      </c>
    </row>
    <row r="299" s="12" customFormat="1" ht="22.8" customHeight="1">
      <c r="A299" s="12"/>
      <c r="B299" s="192"/>
      <c r="C299" s="193"/>
      <c r="D299" s="194" t="s">
        <v>71</v>
      </c>
      <c r="E299" s="206" t="s">
        <v>397</v>
      </c>
      <c r="F299" s="206" t="s">
        <v>398</v>
      </c>
      <c r="G299" s="193"/>
      <c r="H299" s="193"/>
      <c r="I299" s="196"/>
      <c r="J299" s="207">
        <f>BK299</f>
        <v>0</v>
      </c>
      <c r="K299" s="193"/>
      <c r="L299" s="198"/>
      <c r="M299" s="199"/>
      <c r="N299" s="200"/>
      <c r="O299" s="200"/>
      <c r="P299" s="201">
        <f>SUM(P300:P374)</f>
        <v>0</v>
      </c>
      <c r="Q299" s="200"/>
      <c r="R299" s="201">
        <f>SUM(R300:R374)</f>
        <v>2.5798227460000001</v>
      </c>
      <c r="S299" s="200"/>
      <c r="T299" s="202">
        <f>SUM(T300:T374)</f>
        <v>0.023099999999999999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3" t="s">
        <v>82</v>
      </c>
      <c r="AT299" s="204" t="s">
        <v>71</v>
      </c>
      <c r="AU299" s="204" t="s">
        <v>80</v>
      </c>
      <c r="AY299" s="203" t="s">
        <v>130</v>
      </c>
      <c r="BK299" s="205">
        <f>SUM(BK300:BK374)</f>
        <v>0</v>
      </c>
    </row>
    <row r="300" s="2" customFormat="1" ht="24.15" customHeight="1">
      <c r="A300" s="41"/>
      <c r="B300" s="42"/>
      <c r="C300" s="208" t="s">
        <v>399</v>
      </c>
      <c r="D300" s="208" t="s">
        <v>135</v>
      </c>
      <c r="E300" s="209" t="s">
        <v>400</v>
      </c>
      <c r="F300" s="210" t="s">
        <v>401</v>
      </c>
      <c r="G300" s="211" t="s">
        <v>138</v>
      </c>
      <c r="H300" s="212">
        <v>660</v>
      </c>
      <c r="I300" s="213"/>
      <c r="J300" s="214">
        <f>ROUND(I300*H300,2)</f>
        <v>0</v>
      </c>
      <c r="K300" s="210" t="s">
        <v>139</v>
      </c>
      <c r="L300" s="47"/>
      <c r="M300" s="215" t="s">
        <v>19</v>
      </c>
      <c r="N300" s="216" t="s">
        <v>43</v>
      </c>
      <c r="O300" s="87"/>
      <c r="P300" s="217">
        <f>O300*H300</f>
        <v>0</v>
      </c>
      <c r="Q300" s="217">
        <v>0</v>
      </c>
      <c r="R300" s="217">
        <f>Q300*H300</f>
        <v>0</v>
      </c>
      <c r="S300" s="217">
        <v>3.4999999999999997E-05</v>
      </c>
      <c r="T300" s="218">
        <f>S300*H300</f>
        <v>0.023099999999999999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9" t="s">
        <v>256</v>
      </c>
      <c r="AT300" s="219" t="s">
        <v>135</v>
      </c>
      <c r="AU300" s="219" t="s">
        <v>82</v>
      </c>
      <c r="AY300" s="20" t="s">
        <v>130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0" t="s">
        <v>80</v>
      </c>
      <c r="BK300" s="220">
        <f>ROUND(I300*H300,2)</f>
        <v>0</v>
      </c>
      <c r="BL300" s="20" t="s">
        <v>256</v>
      </c>
      <c r="BM300" s="219" t="s">
        <v>402</v>
      </c>
    </row>
    <row r="301" s="2" customFormat="1">
      <c r="A301" s="41"/>
      <c r="B301" s="42"/>
      <c r="C301" s="43"/>
      <c r="D301" s="221" t="s">
        <v>143</v>
      </c>
      <c r="E301" s="43"/>
      <c r="F301" s="222" t="s">
        <v>403</v>
      </c>
      <c r="G301" s="43"/>
      <c r="H301" s="43"/>
      <c r="I301" s="223"/>
      <c r="J301" s="43"/>
      <c r="K301" s="43"/>
      <c r="L301" s="47"/>
      <c r="M301" s="224"/>
      <c r="N301" s="225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143</v>
      </c>
      <c r="AU301" s="20" t="s">
        <v>82</v>
      </c>
    </row>
    <row r="302" s="2" customFormat="1">
      <c r="A302" s="41"/>
      <c r="B302" s="42"/>
      <c r="C302" s="43"/>
      <c r="D302" s="226" t="s">
        <v>145</v>
      </c>
      <c r="E302" s="43"/>
      <c r="F302" s="227" t="s">
        <v>404</v>
      </c>
      <c r="G302" s="43"/>
      <c r="H302" s="43"/>
      <c r="I302" s="223"/>
      <c r="J302" s="43"/>
      <c r="K302" s="43"/>
      <c r="L302" s="47"/>
      <c r="M302" s="224"/>
      <c r="N302" s="225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145</v>
      </c>
      <c r="AU302" s="20" t="s">
        <v>82</v>
      </c>
    </row>
    <row r="303" s="14" customFormat="1">
      <c r="A303" s="14"/>
      <c r="B303" s="238"/>
      <c r="C303" s="239"/>
      <c r="D303" s="221" t="s">
        <v>147</v>
      </c>
      <c r="E303" s="240" t="s">
        <v>19</v>
      </c>
      <c r="F303" s="241" t="s">
        <v>339</v>
      </c>
      <c r="G303" s="239"/>
      <c r="H303" s="242">
        <v>600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8" t="s">
        <v>147</v>
      </c>
      <c r="AU303" s="248" t="s">
        <v>82</v>
      </c>
      <c r="AV303" s="14" t="s">
        <v>82</v>
      </c>
      <c r="AW303" s="14" t="s">
        <v>33</v>
      </c>
      <c r="AX303" s="14" t="s">
        <v>72</v>
      </c>
      <c r="AY303" s="248" t="s">
        <v>130</v>
      </c>
    </row>
    <row r="304" s="14" customFormat="1">
      <c r="A304" s="14"/>
      <c r="B304" s="238"/>
      <c r="C304" s="239"/>
      <c r="D304" s="221" t="s">
        <v>147</v>
      </c>
      <c r="E304" s="240" t="s">
        <v>19</v>
      </c>
      <c r="F304" s="241" t="s">
        <v>340</v>
      </c>
      <c r="G304" s="239"/>
      <c r="H304" s="242">
        <v>60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147</v>
      </c>
      <c r="AU304" s="248" t="s">
        <v>82</v>
      </c>
      <c r="AV304" s="14" t="s">
        <v>82</v>
      </c>
      <c r="AW304" s="14" t="s">
        <v>33</v>
      </c>
      <c r="AX304" s="14" t="s">
        <v>72</v>
      </c>
      <c r="AY304" s="248" t="s">
        <v>130</v>
      </c>
    </row>
    <row r="305" s="15" customFormat="1">
      <c r="A305" s="15"/>
      <c r="B305" s="249"/>
      <c r="C305" s="250"/>
      <c r="D305" s="221" t="s">
        <v>147</v>
      </c>
      <c r="E305" s="251" t="s">
        <v>19</v>
      </c>
      <c r="F305" s="252" t="s">
        <v>151</v>
      </c>
      <c r="G305" s="250"/>
      <c r="H305" s="253">
        <v>660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9" t="s">
        <v>147</v>
      </c>
      <c r="AU305" s="259" t="s">
        <v>82</v>
      </c>
      <c r="AV305" s="15" t="s">
        <v>140</v>
      </c>
      <c r="AW305" s="15" t="s">
        <v>33</v>
      </c>
      <c r="AX305" s="15" t="s">
        <v>80</v>
      </c>
      <c r="AY305" s="259" t="s">
        <v>130</v>
      </c>
    </row>
    <row r="306" s="2" customFormat="1" ht="24.15" customHeight="1">
      <c r="A306" s="41"/>
      <c r="B306" s="42"/>
      <c r="C306" s="273" t="s">
        <v>405</v>
      </c>
      <c r="D306" s="273" t="s">
        <v>406</v>
      </c>
      <c r="E306" s="274" t="s">
        <v>407</v>
      </c>
      <c r="F306" s="275" t="s">
        <v>408</v>
      </c>
      <c r="G306" s="276" t="s">
        <v>138</v>
      </c>
      <c r="H306" s="277">
        <v>693</v>
      </c>
      <c r="I306" s="278"/>
      <c r="J306" s="279">
        <f>ROUND(I306*H306,2)</f>
        <v>0</v>
      </c>
      <c r="K306" s="275" t="s">
        <v>139</v>
      </c>
      <c r="L306" s="280"/>
      <c r="M306" s="281" t="s">
        <v>19</v>
      </c>
      <c r="N306" s="282" t="s">
        <v>43</v>
      </c>
      <c r="O306" s="87"/>
      <c r="P306" s="217">
        <f>O306*H306</f>
        <v>0</v>
      </c>
      <c r="Q306" s="217">
        <v>0.00050000000000000001</v>
      </c>
      <c r="R306" s="217">
        <f>Q306*H306</f>
        <v>0.34650000000000003</v>
      </c>
      <c r="S306" s="217">
        <v>0</v>
      </c>
      <c r="T306" s="218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9" t="s">
        <v>369</v>
      </c>
      <c r="AT306" s="219" t="s">
        <v>406</v>
      </c>
      <c r="AU306" s="219" t="s">
        <v>82</v>
      </c>
      <c r="AY306" s="20" t="s">
        <v>130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20" t="s">
        <v>80</v>
      </c>
      <c r="BK306" s="220">
        <f>ROUND(I306*H306,2)</f>
        <v>0</v>
      </c>
      <c r="BL306" s="20" t="s">
        <v>256</v>
      </c>
      <c r="BM306" s="219" t="s">
        <v>409</v>
      </c>
    </row>
    <row r="307" s="2" customFormat="1">
      <c r="A307" s="41"/>
      <c r="B307" s="42"/>
      <c r="C307" s="43"/>
      <c r="D307" s="221" t="s">
        <v>143</v>
      </c>
      <c r="E307" s="43"/>
      <c r="F307" s="222" t="s">
        <v>408</v>
      </c>
      <c r="G307" s="43"/>
      <c r="H307" s="43"/>
      <c r="I307" s="223"/>
      <c r="J307" s="43"/>
      <c r="K307" s="43"/>
      <c r="L307" s="47"/>
      <c r="M307" s="224"/>
      <c r="N307" s="225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143</v>
      </c>
      <c r="AU307" s="20" t="s">
        <v>82</v>
      </c>
    </row>
    <row r="308" s="14" customFormat="1">
      <c r="A308" s="14"/>
      <c r="B308" s="238"/>
      <c r="C308" s="239"/>
      <c r="D308" s="221" t="s">
        <v>147</v>
      </c>
      <c r="E308" s="239"/>
      <c r="F308" s="241" t="s">
        <v>410</v>
      </c>
      <c r="G308" s="239"/>
      <c r="H308" s="242">
        <v>693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8" t="s">
        <v>147</v>
      </c>
      <c r="AU308" s="248" t="s">
        <v>82</v>
      </c>
      <c r="AV308" s="14" t="s">
        <v>82</v>
      </c>
      <c r="AW308" s="14" t="s">
        <v>4</v>
      </c>
      <c r="AX308" s="14" t="s">
        <v>80</v>
      </c>
      <c r="AY308" s="248" t="s">
        <v>130</v>
      </c>
    </row>
    <row r="309" s="2" customFormat="1" ht="24.15" customHeight="1">
      <c r="A309" s="41"/>
      <c r="B309" s="42"/>
      <c r="C309" s="208" t="s">
        <v>411</v>
      </c>
      <c r="D309" s="208" t="s">
        <v>135</v>
      </c>
      <c r="E309" s="209" t="s">
        <v>412</v>
      </c>
      <c r="F309" s="210" t="s">
        <v>413</v>
      </c>
      <c r="G309" s="211" t="s">
        <v>138</v>
      </c>
      <c r="H309" s="212">
        <v>279.37400000000002</v>
      </c>
      <c r="I309" s="213"/>
      <c r="J309" s="214">
        <f>ROUND(I309*H309,2)</f>
        <v>0</v>
      </c>
      <c r="K309" s="210" t="s">
        <v>139</v>
      </c>
      <c r="L309" s="47"/>
      <c r="M309" s="215" t="s">
        <v>19</v>
      </c>
      <c r="N309" s="216" t="s">
        <v>43</v>
      </c>
      <c r="O309" s="87"/>
      <c r="P309" s="217">
        <f>O309*H309</f>
        <v>0</v>
      </c>
      <c r="Q309" s="217">
        <v>0.00077499999999999997</v>
      </c>
      <c r="R309" s="217">
        <f>Q309*H309</f>
        <v>0.21651485000000001</v>
      </c>
      <c r="S309" s="217">
        <v>0</v>
      </c>
      <c r="T309" s="218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9" t="s">
        <v>256</v>
      </c>
      <c r="AT309" s="219" t="s">
        <v>135</v>
      </c>
      <c r="AU309" s="219" t="s">
        <v>82</v>
      </c>
      <c r="AY309" s="20" t="s">
        <v>130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20" t="s">
        <v>80</v>
      </c>
      <c r="BK309" s="220">
        <f>ROUND(I309*H309,2)</f>
        <v>0</v>
      </c>
      <c r="BL309" s="20" t="s">
        <v>256</v>
      </c>
      <c r="BM309" s="219" t="s">
        <v>414</v>
      </c>
    </row>
    <row r="310" s="2" customFormat="1">
      <c r="A310" s="41"/>
      <c r="B310" s="42"/>
      <c r="C310" s="43"/>
      <c r="D310" s="221" t="s">
        <v>143</v>
      </c>
      <c r="E310" s="43"/>
      <c r="F310" s="222" t="s">
        <v>415</v>
      </c>
      <c r="G310" s="43"/>
      <c r="H310" s="43"/>
      <c r="I310" s="223"/>
      <c r="J310" s="43"/>
      <c r="K310" s="43"/>
      <c r="L310" s="47"/>
      <c r="M310" s="224"/>
      <c r="N310" s="225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143</v>
      </c>
      <c r="AU310" s="20" t="s">
        <v>82</v>
      </c>
    </row>
    <row r="311" s="2" customFormat="1">
      <c r="A311" s="41"/>
      <c r="B311" s="42"/>
      <c r="C311" s="43"/>
      <c r="D311" s="226" t="s">
        <v>145</v>
      </c>
      <c r="E311" s="43"/>
      <c r="F311" s="227" t="s">
        <v>416</v>
      </c>
      <c r="G311" s="43"/>
      <c r="H311" s="43"/>
      <c r="I311" s="223"/>
      <c r="J311" s="43"/>
      <c r="K311" s="43"/>
      <c r="L311" s="47"/>
      <c r="M311" s="224"/>
      <c r="N311" s="225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145</v>
      </c>
      <c r="AU311" s="20" t="s">
        <v>82</v>
      </c>
    </row>
    <row r="312" s="13" customFormat="1">
      <c r="A312" s="13"/>
      <c r="B312" s="228"/>
      <c r="C312" s="229"/>
      <c r="D312" s="221" t="s">
        <v>147</v>
      </c>
      <c r="E312" s="230" t="s">
        <v>19</v>
      </c>
      <c r="F312" s="231" t="s">
        <v>148</v>
      </c>
      <c r="G312" s="229"/>
      <c r="H312" s="230" t="s">
        <v>19</v>
      </c>
      <c r="I312" s="232"/>
      <c r="J312" s="229"/>
      <c r="K312" s="229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147</v>
      </c>
      <c r="AU312" s="237" t="s">
        <v>82</v>
      </c>
      <c r="AV312" s="13" t="s">
        <v>80</v>
      </c>
      <c r="AW312" s="13" t="s">
        <v>33</v>
      </c>
      <c r="AX312" s="13" t="s">
        <v>72</v>
      </c>
      <c r="AY312" s="237" t="s">
        <v>130</v>
      </c>
    </row>
    <row r="313" s="14" customFormat="1">
      <c r="A313" s="14"/>
      <c r="B313" s="238"/>
      <c r="C313" s="239"/>
      <c r="D313" s="221" t="s">
        <v>147</v>
      </c>
      <c r="E313" s="240" t="s">
        <v>19</v>
      </c>
      <c r="F313" s="241" t="s">
        <v>417</v>
      </c>
      <c r="G313" s="239"/>
      <c r="H313" s="242">
        <v>558.75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147</v>
      </c>
      <c r="AU313" s="248" t="s">
        <v>82</v>
      </c>
      <c r="AV313" s="14" t="s">
        <v>82</v>
      </c>
      <c r="AW313" s="14" t="s">
        <v>33</v>
      </c>
      <c r="AX313" s="14" t="s">
        <v>72</v>
      </c>
      <c r="AY313" s="248" t="s">
        <v>130</v>
      </c>
    </row>
    <row r="314" s="14" customFormat="1">
      <c r="A314" s="14"/>
      <c r="B314" s="238"/>
      <c r="C314" s="239"/>
      <c r="D314" s="221" t="s">
        <v>147</v>
      </c>
      <c r="E314" s="240" t="s">
        <v>19</v>
      </c>
      <c r="F314" s="241" t="s">
        <v>418</v>
      </c>
      <c r="G314" s="239"/>
      <c r="H314" s="242">
        <v>-139.68799999999999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8" t="s">
        <v>147</v>
      </c>
      <c r="AU314" s="248" t="s">
        <v>82</v>
      </c>
      <c r="AV314" s="14" t="s">
        <v>82</v>
      </c>
      <c r="AW314" s="14" t="s">
        <v>33</v>
      </c>
      <c r="AX314" s="14" t="s">
        <v>72</v>
      </c>
      <c r="AY314" s="248" t="s">
        <v>130</v>
      </c>
    </row>
    <row r="315" s="14" customFormat="1">
      <c r="A315" s="14"/>
      <c r="B315" s="238"/>
      <c r="C315" s="239"/>
      <c r="D315" s="221" t="s">
        <v>147</v>
      </c>
      <c r="E315" s="240" t="s">
        <v>19</v>
      </c>
      <c r="F315" s="241" t="s">
        <v>419</v>
      </c>
      <c r="G315" s="239"/>
      <c r="H315" s="242">
        <v>-139.68799999999999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8" t="s">
        <v>147</v>
      </c>
      <c r="AU315" s="248" t="s">
        <v>82</v>
      </c>
      <c r="AV315" s="14" t="s">
        <v>82</v>
      </c>
      <c r="AW315" s="14" t="s">
        <v>33</v>
      </c>
      <c r="AX315" s="14" t="s">
        <v>72</v>
      </c>
      <c r="AY315" s="248" t="s">
        <v>130</v>
      </c>
    </row>
    <row r="316" s="15" customFormat="1">
      <c r="A316" s="15"/>
      <c r="B316" s="249"/>
      <c r="C316" s="250"/>
      <c r="D316" s="221" t="s">
        <v>147</v>
      </c>
      <c r="E316" s="251" t="s">
        <v>19</v>
      </c>
      <c r="F316" s="252" t="s">
        <v>151</v>
      </c>
      <c r="G316" s="250"/>
      <c r="H316" s="253">
        <v>279.37400000000002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9" t="s">
        <v>147</v>
      </c>
      <c r="AU316" s="259" t="s">
        <v>82</v>
      </c>
      <c r="AV316" s="15" t="s">
        <v>140</v>
      </c>
      <c r="AW316" s="15" t="s">
        <v>33</v>
      </c>
      <c r="AX316" s="15" t="s">
        <v>80</v>
      </c>
      <c r="AY316" s="259" t="s">
        <v>130</v>
      </c>
    </row>
    <row r="317" s="2" customFormat="1" ht="16.5" customHeight="1">
      <c r="A317" s="41"/>
      <c r="B317" s="42"/>
      <c r="C317" s="208" t="s">
        <v>330</v>
      </c>
      <c r="D317" s="208" t="s">
        <v>135</v>
      </c>
      <c r="E317" s="209" t="s">
        <v>420</v>
      </c>
      <c r="F317" s="210" t="s">
        <v>421</v>
      </c>
      <c r="G317" s="211" t="s">
        <v>138</v>
      </c>
      <c r="H317" s="212">
        <v>1862.5</v>
      </c>
      <c r="I317" s="213"/>
      <c r="J317" s="214">
        <f>ROUND(I317*H317,2)</f>
        <v>0</v>
      </c>
      <c r="K317" s="210" t="s">
        <v>139</v>
      </c>
      <c r="L317" s="47"/>
      <c r="M317" s="215" t="s">
        <v>19</v>
      </c>
      <c r="N317" s="216" t="s">
        <v>43</v>
      </c>
      <c r="O317" s="87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9" t="s">
        <v>256</v>
      </c>
      <c r="AT317" s="219" t="s">
        <v>135</v>
      </c>
      <c r="AU317" s="219" t="s">
        <v>82</v>
      </c>
      <c r="AY317" s="20" t="s">
        <v>130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80</v>
      </c>
      <c r="BK317" s="220">
        <f>ROUND(I317*H317,2)</f>
        <v>0</v>
      </c>
      <c r="BL317" s="20" t="s">
        <v>256</v>
      </c>
      <c r="BM317" s="219" t="s">
        <v>422</v>
      </c>
    </row>
    <row r="318" s="2" customFormat="1">
      <c r="A318" s="41"/>
      <c r="B318" s="42"/>
      <c r="C318" s="43"/>
      <c r="D318" s="221" t="s">
        <v>143</v>
      </c>
      <c r="E318" s="43"/>
      <c r="F318" s="222" t="s">
        <v>423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143</v>
      </c>
      <c r="AU318" s="20" t="s">
        <v>82</v>
      </c>
    </row>
    <row r="319" s="2" customFormat="1">
      <c r="A319" s="41"/>
      <c r="B319" s="42"/>
      <c r="C319" s="43"/>
      <c r="D319" s="226" t="s">
        <v>145</v>
      </c>
      <c r="E319" s="43"/>
      <c r="F319" s="227" t="s">
        <v>424</v>
      </c>
      <c r="G319" s="43"/>
      <c r="H319" s="43"/>
      <c r="I319" s="223"/>
      <c r="J319" s="43"/>
      <c r="K319" s="43"/>
      <c r="L319" s="47"/>
      <c r="M319" s="224"/>
      <c r="N319" s="225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145</v>
      </c>
      <c r="AU319" s="20" t="s">
        <v>82</v>
      </c>
    </row>
    <row r="320" s="13" customFormat="1">
      <c r="A320" s="13"/>
      <c r="B320" s="228"/>
      <c r="C320" s="229"/>
      <c r="D320" s="221" t="s">
        <v>147</v>
      </c>
      <c r="E320" s="230" t="s">
        <v>19</v>
      </c>
      <c r="F320" s="231" t="s">
        <v>148</v>
      </c>
      <c r="G320" s="229"/>
      <c r="H320" s="230" t="s">
        <v>19</v>
      </c>
      <c r="I320" s="232"/>
      <c r="J320" s="229"/>
      <c r="K320" s="229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147</v>
      </c>
      <c r="AU320" s="237" t="s">
        <v>82</v>
      </c>
      <c r="AV320" s="13" t="s">
        <v>80</v>
      </c>
      <c r="AW320" s="13" t="s">
        <v>33</v>
      </c>
      <c r="AX320" s="13" t="s">
        <v>72</v>
      </c>
      <c r="AY320" s="237" t="s">
        <v>130</v>
      </c>
    </row>
    <row r="321" s="14" customFormat="1">
      <c r="A321" s="14"/>
      <c r="B321" s="238"/>
      <c r="C321" s="239"/>
      <c r="D321" s="221" t="s">
        <v>147</v>
      </c>
      <c r="E321" s="240" t="s">
        <v>19</v>
      </c>
      <c r="F321" s="241" t="s">
        <v>86</v>
      </c>
      <c r="G321" s="239"/>
      <c r="H321" s="242">
        <v>3725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8" t="s">
        <v>147</v>
      </c>
      <c r="AU321" s="248" t="s">
        <v>82</v>
      </c>
      <c r="AV321" s="14" t="s">
        <v>82</v>
      </c>
      <c r="AW321" s="14" t="s">
        <v>33</v>
      </c>
      <c r="AX321" s="14" t="s">
        <v>72</v>
      </c>
      <c r="AY321" s="248" t="s">
        <v>130</v>
      </c>
    </row>
    <row r="322" s="14" customFormat="1">
      <c r="A322" s="14"/>
      <c r="B322" s="238"/>
      <c r="C322" s="239"/>
      <c r="D322" s="221" t="s">
        <v>147</v>
      </c>
      <c r="E322" s="240" t="s">
        <v>19</v>
      </c>
      <c r="F322" s="241" t="s">
        <v>425</v>
      </c>
      <c r="G322" s="239"/>
      <c r="H322" s="242">
        <v>-931.25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147</v>
      </c>
      <c r="AU322" s="248" t="s">
        <v>82</v>
      </c>
      <c r="AV322" s="14" t="s">
        <v>82</v>
      </c>
      <c r="AW322" s="14" t="s">
        <v>33</v>
      </c>
      <c r="AX322" s="14" t="s">
        <v>72</v>
      </c>
      <c r="AY322" s="248" t="s">
        <v>130</v>
      </c>
    </row>
    <row r="323" s="13" customFormat="1">
      <c r="A323" s="13"/>
      <c r="B323" s="228"/>
      <c r="C323" s="229"/>
      <c r="D323" s="221" t="s">
        <v>147</v>
      </c>
      <c r="E323" s="230" t="s">
        <v>19</v>
      </c>
      <c r="F323" s="231" t="s">
        <v>426</v>
      </c>
      <c r="G323" s="229"/>
      <c r="H323" s="230" t="s">
        <v>19</v>
      </c>
      <c r="I323" s="232"/>
      <c r="J323" s="229"/>
      <c r="K323" s="229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147</v>
      </c>
      <c r="AU323" s="237" t="s">
        <v>82</v>
      </c>
      <c r="AV323" s="13" t="s">
        <v>80</v>
      </c>
      <c r="AW323" s="13" t="s">
        <v>33</v>
      </c>
      <c r="AX323" s="13" t="s">
        <v>72</v>
      </c>
      <c r="AY323" s="237" t="s">
        <v>130</v>
      </c>
    </row>
    <row r="324" s="14" customFormat="1">
      <c r="A324" s="14"/>
      <c r="B324" s="238"/>
      <c r="C324" s="239"/>
      <c r="D324" s="221" t="s">
        <v>147</v>
      </c>
      <c r="E324" s="240" t="s">
        <v>19</v>
      </c>
      <c r="F324" s="241" t="s">
        <v>425</v>
      </c>
      <c r="G324" s="239"/>
      <c r="H324" s="242">
        <v>-931.25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147</v>
      </c>
      <c r="AU324" s="248" t="s">
        <v>82</v>
      </c>
      <c r="AV324" s="14" t="s">
        <v>82</v>
      </c>
      <c r="AW324" s="14" t="s">
        <v>33</v>
      </c>
      <c r="AX324" s="14" t="s">
        <v>72</v>
      </c>
      <c r="AY324" s="248" t="s">
        <v>130</v>
      </c>
    </row>
    <row r="325" s="13" customFormat="1">
      <c r="A325" s="13"/>
      <c r="B325" s="228"/>
      <c r="C325" s="229"/>
      <c r="D325" s="221" t="s">
        <v>147</v>
      </c>
      <c r="E325" s="230" t="s">
        <v>19</v>
      </c>
      <c r="F325" s="231" t="s">
        <v>427</v>
      </c>
      <c r="G325" s="229"/>
      <c r="H325" s="230" t="s">
        <v>19</v>
      </c>
      <c r="I325" s="232"/>
      <c r="J325" s="229"/>
      <c r="K325" s="229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147</v>
      </c>
      <c r="AU325" s="237" t="s">
        <v>82</v>
      </c>
      <c r="AV325" s="13" t="s">
        <v>80</v>
      </c>
      <c r="AW325" s="13" t="s">
        <v>33</v>
      </c>
      <c r="AX325" s="13" t="s">
        <v>72</v>
      </c>
      <c r="AY325" s="237" t="s">
        <v>130</v>
      </c>
    </row>
    <row r="326" s="15" customFormat="1">
      <c r="A326" s="15"/>
      <c r="B326" s="249"/>
      <c r="C326" s="250"/>
      <c r="D326" s="221" t="s">
        <v>147</v>
      </c>
      <c r="E326" s="251" t="s">
        <v>19</v>
      </c>
      <c r="F326" s="252" t="s">
        <v>151</v>
      </c>
      <c r="G326" s="250"/>
      <c r="H326" s="253">
        <v>1862.5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9" t="s">
        <v>147</v>
      </c>
      <c r="AU326" s="259" t="s">
        <v>82</v>
      </c>
      <c r="AV326" s="15" t="s">
        <v>140</v>
      </c>
      <c r="AW326" s="15" t="s">
        <v>33</v>
      </c>
      <c r="AX326" s="15" t="s">
        <v>80</v>
      </c>
      <c r="AY326" s="259" t="s">
        <v>130</v>
      </c>
    </row>
    <row r="327" s="2" customFormat="1" ht="21.75" customHeight="1">
      <c r="A327" s="41"/>
      <c r="B327" s="42"/>
      <c r="C327" s="208" t="s">
        <v>428</v>
      </c>
      <c r="D327" s="208" t="s">
        <v>135</v>
      </c>
      <c r="E327" s="209" t="s">
        <v>429</v>
      </c>
      <c r="F327" s="210" t="s">
        <v>430</v>
      </c>
      <c r="G327" s="211" t="s">
        <v>138</v>
      </c>
      <c r="H327" s="212">
        <v>1862.5</v>
      </c>
      <c r="I327" s="213"/>
      <c r="J327" s="214">
        <f>ROUND(I327*H327,2)</f>
        <v>0</v>
      </c>
      <c r="K327" s="210" t="s">
        <v>139</v>
      </c>
      <c r="L327" s="47"/>
      <c r="M327" s="215" t="s">
        <v>19</v>
      </c>
      <c r="N327" s="216" t="s">
        <v>43</v>
      </c>
      <c r="O327" s="87"/>
      <c r="P327" s="217">
        <f>O327*H327</f>
        <v>0</v>
      </c>
      <c r="Q327" s="217">
        <v>0</v>
      </c>
      <c r="R327" s="217">
        <f>Q327*H327</f>
        <v>0</v>
      </c>
      <c r="S327" s="217">
        <v>0</v>
      </c>
      <c r="T327" s="218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9" t="s">
        <v>256</v>
      </c>
      <c r="AT327" s="219" t="s">
        <v>135</v>
      </c>
      <c r="AU327" s="219" t="s">
        <v>82</v>
      </c>
      <c r="AY327" s="20" t="s">
        <v>130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20" t="s">
        <v>80</v>
      </c>
      <c r="BK327" s="220">
        <f>ROUND(I327*H327,2)</f>
        <v>0</v>
      </c>
      <c r="BL327" s="20" t="s">
        <v>256</v>
      </c>
      <c r="BM327" s="219" t="s">
        <v>431</v>
      </c>
    </row>
    <row r="328" s="2" customFormat="1">
      <c r="A328" s="41"/>
      <c r="B328" s="42"/>
      <c r="C328" s="43"/>
      <c r="D328" s="221" t="s">
        <v>143</v>
      </c>
      <c r="E328" s="43"/>
      <c r="F328" s="222" t="s">
        <v>432</v>
      </c>
      <c r="G328" s="43"/>
      <c r="H328" s="43"/>
      <c r="I328" s="223"/>
      <c r="J328" s="43"/>
      <c r="K328" s="43"/>
      <c r="L328" s="47"/>
      <c r="M328" s="224"/>
      <c r="N328" s="225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143</v>
      </c>
      <c r="AU328" s="20" t="s">
        <v>82</v>
      </c>
    </row>
    <row r="329" s="2" customFormat="1">
      <c r="A329" s="41"/>
      <c r="B329" s="42"/>
      <c r="C329" s="43"/>
      <c r="D329" s="226" t="s">
        <v>145</v>
      </c>
      <c r="E329" s="43"/>
      <c r="F329" s="227" t="s">
        <v>433</v>
      </c>
      <c r="G329" s="43"/>
      <c r="H329" s="43"/>
      <c r="I329" s="223"/>
      <c r="J329" s="43"/>
      <c r="K329" s="43"/>
      <c r="L329" s="47"/>
      <c r="M329" s="224"/>
      <c r="N329" s="225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145</v>
      </c>
      <c r="AU329" s="20" t="s">
        <v>82</v>
      </c>
    </row>
    <row r="330" s="13" customFormat="1">
      <c r="A330" s="13"/>
      <c r="B330" s="228"/>
      <c r="C330" s="229"/>
      <c r="D330" s="221" t="s">
        <v>147</v>
      </c>
      <c r="E330" s="230" t="s">
        <v>19</v>
      </c>
      <c r="F330" s="231" t="s">
        <v>148</v>
      </c>
      <c r="G330" s="229"/>
      <c r="H330" s="230" t="s">
        <v>19</v>
      </c>
      <c r="I330" s="232"/>
      <c r="J330" s="229"/>
      <c r="K330" s="229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147</v>
      </c>
      <c r="AU330" s="237" t="s">
        <v>82</v>
      </c>
      <c r="AV330" s="13" t="s">
        <v>80</v>
      </c>
      <c r="AW330" s="13" t="s">
        <v>33</v>
      </c>
      <c r="AX330" s="13" t="s">
        <v>72</v>
      </c>
      <c r="AY330" s="237" t="s">
        <v>130</v>
      </c>
    </row>
    <row r="331" s="14" customFormat="1">
      <c r="A331" s="14"/>
      <c r="B331" s="238"/>
      <c r="C331" s="239"/>
      <c r="D331" s="221" t="s">
        <v>147</v>
      </c>
      <c r="E331" s="240" t="s">
        <v>19</v>
      </c>
      <c r="F331" s="241" t="s">
        <v>86</v>
      </c>
      <c r="G331" s="239"/>
      <c r="H331" s="242">
        <v>3725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147</v>
      </c>
      <c r="AU331" s="248" t="s">
        <v>82</v>
      </c>
      <c r="AV331" s="14" t="s">
        <v>82</v>
      </c>
      <c r="AW331" s="14" t="s">
        <v>33</v>
      </c>
      <c r="AX331" s="14" t="s">
        <v>72</v>
      </c>
      <c r="AY331" s="248" t="s">
        <v>130</v>
      </c>
    </row>
    <row r="332" s="14" customFormat="1">
      <c r="A332" s="14"/>
      <c r="B332" s="238"/>
      <c r="C332" s="239"/>
      <c r="D332" s="221" t="s">
        <v>147</v>
      </c>
      <c r="E332" s="240" t="s">
        <v>19</v>
      </c>
      <c r="F332" s="241" t="s">
        <v>425</v>
      </c>
      <c r="G332" s="239"/>
      <c r="H332" s="242">
        <v>-931.25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8" t="s">
        <v>147</v>
      </c>
      <c r="AU332" s="248" t="s">
        <v>82</v>
      </c>
      <c r="AV332" s="14" t="s">
        <v>82</v>
      </c>
      <c r="AW332" s="14" t="s">
        <v>33</v>
      </c>
      <c r="AX332" s="14" t="s">
        <v>72</v>
      </c>
      <c r="AY332" s="248" t="s">
        <v>130</v>
      </c>
    </row>
    <row r="333" s="13" customFormat="1">
      <c r="A333" s="13"/>
      <c r="B333" s="228"/>
      <c r="C333" s="229"/>
      <c r="D333" s="221" t="s">
        <v>147</v>
      </c>
      <c r="E333" s="230" t="s">
        <v>19</v>
      </c>
      <c r="F333" s="231" t="s">
        <v>426</v>
      </c>
      <c r="G333" s="229"/>
      <c r="H333" s="230" t="s">
        <v>19</v>
      </c>
      <c r="I333" s="232"/>
      <c r="J333" s="229"/>
      <c r="K333" s="229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147</v>
      </c>
      <c r="AU333" s="237" t="s">
        <v>82</v>
      </c>
      <c r="AV333" s="13" t="s">
        <v>80</v>
      </c>
      <c r="AW333" s="13" t="s">
        <v>33</v>
      </c>
      <c r="AX333" s="13" t="s">
        <v>72</v>
      </c>
      <c r="AY333" s="237" t="s">
        <v>130</v>
      </c>
    </row>
    <row r="334" s="14" customFormat="1">
      <c r="A334" s="14"/>
      <c r="B334" s="238"/>
      <c r="C334" s="239"/>
      <c r="D334" s="221" t="s">
        <v>147</v>
      </c>
      <c r="E334" s="240" t="s">
        <v>19</v>
      </c>
      <c r="F334" s="241" t="s">
        <v>425</v>
      </c>
      <c r="G334" s="239"/>
      <c r="H334" s="242">
        <v>-931.25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147</v>
      </c>
      <c r="AU334" s="248" t="s">
        <v>82</v>
      </c>
      <c r="AV334" s="14" t="s">
        <v>82</v>
      </c>
      <c r="AW334" s="14" t="s">
        <v>33</v>
      </c>
      <c r="AX334" s="14" t="s">
        <v>72</v>
      </c>
      <c r="AY334" s="248" t="s">
        <v>130</v>
      </c>
    </row>
    <row r="335" s="13" customFormat="1">
      <c r="A335" s="13"/>
      <c r="B335" s="228"/>
      <c r="C335" s="229"/>
      <c r="D335" s="221" t="s">
        <v>147</v>
      </c>
      <c r="E335" s="230" t="s">
        <v>19</v>
      </c>
      <c r="F335" s="231" t="s">
        <v>427</v>
      </c>
      <c r="G335" s="229"/>
      <c r="H335" s="230" t="s">
        <v>19</v>
      </c>
      <c r="I335" s="232"/>
      <c r="J335" s="229"/>
      <c r="K335" s="229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147</v>
      </c>
      <c r="AU335" s="237" t="s">
        <v>82</v>
      </c>
      <c r="AV335" s="13" t="s">
        <v>80</v>
      </c>
      <c r="AW335" s="13" t="s">
        <v>33</v>
      </c>
      <c r="AX335" s="13" t="s">
        <v>72</v>
      </c>
      <c r="AY335" s="237" t="s">
        <v>130</v>
      </c>
    </row>
    <row r="336" s="15" customFormat="1">
      <c r="A336" s="15"/>
      <c r="B336" s="249"/>
      <c r="C336" s="250"/>
      <c r="D336" s="221" t="s">
        <v>147</v>
      </c>
      <c r="E336" s="251" t="s">
        <v>19</v>
      </c>
      <c r="F336" s="252" t="s">
        <v>151</v>
      </c>
      <c r="G336" s="250"/>
      <c r="H336" s="253">
        <v>1862.5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9" t="s">
        <v>147</v>
      </c>
      <c r="AU336" s="259" t="s">
        <v>82</v>
      </c>
      <c r="AV336" s="15" t="s">
        <v>140</v>
      </c>
      <c r="AW336" s="15" t="s">
        <v>33</v>
      </c>
      <c r="AX336" s="15" t="s">
        <v>80</v>
      </c>
      <c r="AY336" s="259" t="s">
        <v>130</v>
      </c>
    </row>
    <row r="337" s="2" customFormat="1" ht="16.5" customHeight="1">
      <c r="A337" s="41"/>
      <c r="B337" s="42"/>
      <c r="C337" s="208" t="s">
        <v>434</v>
      </c>
      <c r="D337" s="208" t="s">
        <v>135</v>
      </c>
      <c r="E337" s="209" t="s">
        <v>435</v>
      </c>
      <c r="F337" s="210" t="s">
        <v>436</v>
      </c>
      <c r="G337" s="211" t="s">
        <v>138</v>
      </c>
      <c r="H337" s="212">
        <v>186.25</v>
      </c>
      <c r="I337" s="213"/>
      <c r="J337" s="214">
        <f>ROUND(I337*H337,2)</f>
        <v>0</v>
      </c>
      <c r="K337" s="210" t="s">
        <v>139</v>
      </c>
      <c r="L337" s="47"/>
      <c r="M337" s="215" t="s">
        <v>19</v>
      </c>
      <c r="N337" s="216" t="s">
        <v>43</v>
      </c>
      <c r="O337" s="87"/>
      <c r="P337" s="217">
        <f>O337*H337</f>
        <v>0</v>
      </c>
      <c r="Q337" s="217">
        <v>0</v>
      </c>
      <c r="R337" s="217">
        <f>Q337*H337</f>
        <v>0</v>
      </c>
      <c r="S337" s="217">
        <v>0</v>
      </c>
      <c r="T337" s="218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9" t="s">
        <v>256</v>
      </c>
      <c r="AT337" s="219" t="s">
        <v>135</v>
      </c>
      <c r="AU337" s="219" t="s">
        <v>82</v>
      </c>
      <c r="AY337" s="20" t="s">
        <v>130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0" t="s">
        <v>80</v>
      </c>
      <c r="BK337" s="220">
        <f>ROUND(I337*H337,2)</f>
        <v>0</v>
      </c>
      <c r="BL337" s="20" t="s">
        <v>256</v>
      </c>
      <c r="BM337" s="219" t="s">
        <v>437</v>
      </c>
    </row>
    <row r="338" s="2" customFormat="1">
      <c r="A338" s="41"/>
      <c r="B338" s="42"/>
      <c r="C338" s="43"/>
      <c r="D338" s="221" t="s">
        <v>143</v>
      </c>
      <c r="E338" s="43"/>
      <c r="F338" s="222" t="s">
        <v>436</v>
      </c>
      <c r="G338" s="43"/>
      <c r="H338" s="43"/>
      <c r="I338" s="223"/>
      <c r="J338" s="43"/>
      <c r="K338" s="43"/>
      <c r="L338" s="47"/>
      <c r="M338" s="224"/>
      <c r="N338" s="225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143</v>
      </c>
      <c r="AU338" s="20" t="s">
        <v>82</v>
      </c>
    </row>
    <row r="339" s="2" customFormat="1">
      <c r="A339" s="41"/>
      <c r="B339" s="42"/>
      <c r="C339" s="43"/>
      <c r="D339" s="226" t="s">
        <v>145</v>
      </c>
      <c r="E339" s="43"/>
      <c r="F339" s="227" t="s">
        <v>438</v>
      </c>
      <c r="G339" s="43"/>
      <c r="H339" s="43"/>
      <c r="I339" s="223"/>
      <c r="J339" s="43"/>
      <c r="K339" s="43"/>
      <c r="L339" s="47"/>
      <c r="M339" s="224"/>
      <c r="N339" s="225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145</v>
      </c>
      <c r="AU339" s="20" t="s">
        <v>82</v>
      </c>
    </row>
    <row r="340" s="13" customFormat="1">
      <c r="A340" s="13"/>
      <c r="B340" s="228"/>
      <c r="C340" s="229"/>
      <c r="D340" s="221" t="s">
        <v>147</v>
      </c>
      <c r="E340" s="230" t="s">
        <v>19</v>
      </c>
      <c r="F340" s="231" t="s">
        <v>148</v>
      </c>
      <c r="G340" s="229"/>
      <c r="H340" s="230" t="s">
        <v>19</v>
      </c>
      <c r="I340" s="232"/>
      <c r="J340" s="229"/>
      <c r="K340" s="229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147</v>
      </c>
      <c r="AU340" s="237" t="s">
        <v>82</v>
      </c>
      <c r="AV340" s="13" t="s">
        <v>80</v>
      </c>
      <c r="AW340" s="13" t="s">
        <v>33</v>
      </c>
      <c r="AX340" s="13" t="s">
        <v>72</v>
      </c>
      <c r="AY340" s="237" t="s">
        <v>130</v>
      </c>
    </row>
    <row r="341" s="14" customFormat="1">
      <c r="A341" s="14"/>
      <c r="B341" s="238"/>
      <c r="C341" s="239"/>
      <c r="D341" s="221" t="s">
        <v>147</v>
      </c>
      <c r="E341" s="240" t="s">
        <v>19</v>
      </c>
      <c r="F341" s="241" t="s">
        <v>439</v>
      </c>
      <c r="G341" s="239"/>
      <c r="H341" s="242">
        <v>372.5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8" t="s">
        <v>147</v>
      </c>
      <c r="AU341" s="248" t="s">
        <v>82</v>
      </c>
      <c r="AV341" s="14" t="s">
        <v>82</v>
      </c>
      <c r="AW341" s="14" t="s">
        <v>33</v>
      </c>
      <c r="AX341" s="14" t="s">
        <v>72</v>
      </c>
      <c r="AY341" s="248" t="s">
        <v>130</v>
      </c>
    </row>
    <row r="342" s="14" customFormat="1">
      <c r="A342" s="14"/>
      <c r="B342" s="238"/>
      <c r="C342" s="239"/>
      <c r="D342" s="221" t="s">
        <v>147</v>
      </c>
      <c r="E342" s="240" t="s">
        <v>19</v>
      </c>
      <c r="F342" s="241" t="s">
        <v>440</v>
      </c>
      <c r="G342" s="239"/>
      <c r="H342" s="242">
        <v>-93.125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8" t="s">
        <v>147</v>
      </c>
      <c r="AU342" s="248" t="s">
        <v>82</v>
      </c>
      <c r="AV342" s="14" t="s">
        <v>82</v>
      </c>
      <c r="AW342" s="14" t="s">
        <v>33</v>
      </c>
      <c r="AX342" s="14" t="s">
        <v>72</v>
      </c>
      <c r="AY342" s="248" t="s">
        <v>130</v>
      </c>
    </row>
    <row r="343" s="13" customFormat="1">
      <c r="A343" s="13"/>
      <c r="B343" s="228"/>
      <c r="C343" s="229"/>
      <c r="D343" s="221" t="s">
        <v>147</v>
      </c>
      <c r="E343" s="230" t="s">
        <v>19</v>
      </c>
      <c r="F343" s="231" t="s">
        <v>426</v>
      </c>
      <c r="G343" s="229"/>
      <c r="H343" s="230" t="s">
        <v>19</v>
      </c>
      <c r="I343" s="232"/>
      <c r="J343" s="229"/>
      <c r="K343" s="229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147</v>
      </c>
      <c r="AU343" s="237" t="s">
        <v>82</v>
      </c>
      <c r="AV343" s="13" t="s">
        <v>80</v>
      </c>
      <c r="AW343" s="13" t="s">
        <v>33</v>
      </c>
      <c r="AX343" s="13" t="s">
        <v>72</v>
      </c>
      <c r="AY343" s="237" t="s">
        <v>130</v>
      </c>
    </row>
    <row r="344" s="14" customFormat="1">
      <c r="A344" s="14"/>
      <c r="B344" s="238"/>
      <c r="C344" s="239"/>
      <c r="D344" s="221" t="s">
        <v>147</v>
      </c>
      <c r="E344" s="240" t="s">
        <v>19</v>
      </c>
      <c r="F344" s="241" t="s">
        <v>440</v>
      </c>
      <c r="G344" s="239"/>
      <c r="H344" s="242">
        <v>-93.125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8" t="s">
        <v>147</v>
      </c>
      <c r="AU344" s="248" t="s">
        <v>82</v>
      </c>
      <c r="AV344" s="14" t="s">
        <v>82</v>
      </c>
      <c r="AW344" s="14" t="s">
        <v>33</v>
      </c>
      <c r="AX344" s="14" t="s">
        <v>72</v>
      </c>
      <c r="AY344" s="248" t="s">
        <v>130</v>
      </c>
    </row>
    <row r="345" s="13" customFormat="1">
      <c r="A345" s="13"/>
      <c r="B345" s="228"/>
      <c r="C345" s="229"/>
      <c r="D345" s="221" t="s">
        <v>147</v>
      </c>
      <c r="E345" s="230" t="s">
        <v>19</v>
      </c>
      <c r="F345" s="231" t="s">
        <v>427</v>
      </c>
      <c r="G345" s="229"/>
      <c r="H345" s="230" t="s">
        <v>19</v>
      </c>
      <c r="I345" s="232"/>
      <c r="J345" s="229"/>
      <c r="K345" s="229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147</v>
      </c>
      <c r="AU345" s="237" t="s">
        <v>82</v>
      </c>
      <c r="AV345" s="13" t="s">
        <v>80</v>
      </c>
      <c r="AW345" s="13" t="s">
        <v>33</v>
      </c>
      <c r="AX345" s="13" t="s">
        <v>72</v>
      </c>
      <c r="AY345" s="237" t="s">
        <v>130</v>
      </c>
    </row>
    <row r="346" s="15" customFormat="1">
      <c r="A346" s="15"/>
      <c r="B346" s="249"/>
      <c r="C346" s="250"/>
      <c r="D346" s="221" t="s">
        <v>147</v>
      </c>
      <c r="E346" s="251" t="s">
        <v>19</v>
      </c>
      <c r="F346" s="252" t="s">
        <v>151</v>
      </c>
      <c r="G346" s="250"/>
      <c r="H346" s="253">
        <v>186.25</v>
      </c>
      <c r="I346" s="254"/>
      <c r="J346" s="250"/>
      <c r="K346" s="250"/>
      <c r="L346" s="255"/>
      <c r="M346" s="256"/>
      <c r="N346" s="257"/>
      <c r="O346" s="257"/>
      <c r="P346" s="257"/>
      <c r="Q346" s="257"/>
      <c r="R346" s="257"/>
      <c r="S346" s="257"/>
      <c r="T346" s="258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9" t="s">
        <v>147</v>
      </c>
      <c r="AU346" s="259" t="s">
        <v>82</v>
      </c>
      <c r="AV346" s="15" t="s">
        <v>140</v>
      </c>
      <c r="AW346" s="15" t="s">
        <v>33</v>
      </c>
      <c r="AX346" s="15" t="s">
        <v>80</v>
      </c>
      <c r="AY346" s="259" t="s">
        <v>130</v>
      </c>
    </row>
    <row r="347" s="2" customFormat="1" ht="21.75" customHeight="1">
      <c r="A347" s="41"/>
      <c r="B347" s="42"/>
      <c r="C347" s="208" t="s">
        <v>441</v>
      </c>
      <c r="D347" s="208" t="s">
        <v>135</v>
      </c>
      <c r="E347" s="209" t="s">
        <v>442</v>
      </c>
      <c r="F347" s="210" t="s">
        <v>443</v>
      </c>
      <c r="G347" s="211" t="s">
        <v>138</v>
      </c>
      <c r="H347" s="212">
        <v>1862.5</v>
      </c>
      <c r="I347" s="213"/>
      <c r="J347" s="214">
        <f>ROUND(I347*H347,2)</f>
        <v>0</v>
      </c>
      <c r="K347" s="210" t="s">
        <v>139</v>
      </c>
      <c r="L347" s="47"/>
      <c r="M347" s="215" t="s">
        <v>19</v>
      </c>
      <c r="N347" s="216" t="s">
        <v>43</v>
      </c>
      <c r="O347" s="87"/>
      <c r="P347" s="217">
        <f>O347*H347</f>
        <v>0</v>
      </c>
      <c r="Q347" s="217">
        <v>0.00030449999999999997</v>
      </c>
      <c r="R347" s="217">
        <f>Q347*H347</f>
        <v>0.56713124999999998</v>
      </c>
      <c r="S347" s="217">
        <v>0</v>
      </c>
      <c r="T347" s="218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9" t="s">
        <v>256</v>
      </c>
      <c r="AT347" s="219" t="s">
        <v>135</v>
      </c>
      <c r="AU347" s="219" t="s">
        <v>82</v>
      </c>
      <c r="AY347" s="20" t="s">
        <v>130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20" t="s">
        <v>80</v>
      </c>
      <c r="BK347" s="220">
        <f>ROUND(I347*H347,2)</f>
        <v>0</v>
      </c>
      <c r="BL347" s="20" t="s">
        <v>256</v>
      </c>
      <c r="BM347" s="219" t="s">
        <v>444</v>
      </c>
    </row>
    <row r="348" s="2" customFormat="1">
      <c r="A348" s="41"/>
      <c r="B348" s="42"/>
      <c r="C348" s="43"/>
      <c r="D348" s="221" t="s">
        <v>143</v>
      </c>
      <c r="E348" s="43"/>
      <c r="F348" s="222" t="s">
        <v>445</v>
      </c>
      <c r="G348" s="43"/>
      <c r="H348" s="43"/>
      <c r="I348" s="223"/>
      <c r="J348" s="43"/>
      <c r="K348" s="43"/>
      <c r="L348" s="47"/>
      <c r="M348" s="224"/>
      <c r="N348" s="225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143</v>
      </c>
      <c r="AU348" s="20" t="s">
        <v>82</v>
      </c>
    </row>
    <row r="349" s="2" customFormat="1">
      <c r="A349" s="41"/>
      <c r="B349" s="42"/>
      <c r="C349" s="43"/>
      <c r="D349" s="226" t="s">
        <v>145</v>
      </c>
      <c r="E349" s="43"/>
      <c r="F349" s="227" t="s">
        <v>446</v>
      </c>
      <c r="G349" s="43"/>
      <c r="H349" s="43"/>
      <c r="I349" s="223"/>
      <c r="J349" s="43"/>
      <c r="K349" s="43"/>
      <c r="L349" s="47"/>
      <c r="M349" s="224"/>
      <c r="N349" s="225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145</v>
      </c>
      <c r="AU349" s="20" t="s">
        <v>82</v>
      </c>
    </row>
    <row r="350" s="13" customFormat="1">
      <c r="A350" s="13"/>
      <c r="B350" s="228"/>
      <c r="C350" s="229"/>
      <c r="D350" s="221" t="s">
        <v>147</v>
      </c>
      <c r="E350" s="230" t="s">
        <v>19</v>
      </c>
      <c r="F350" s="231" t="s">
        <v>148</v>
      </c>
      <c r="G350" s="229"/>
      <c r="H350" s="230" t="s">
        <v>19</v>
      </c>
      <c r="I350" s="232"/>
      <c r="J350" s="229"/>
      <c r="K350" s="229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147</v>
      </c>
      <c r="AU350" s="237" t="s">
        <v>82</v>
      </c>
      <c r="AV350" s="13" t="s">
        <v>80</v>
      </c>
      <c r="AW350" s="13" t="s">
        <v>33</v>
      </c>
      <c r="AX350" s="13" t="s">
        <v>72</v>
      </c>
      <c r="AY350" s="237" t="s">
        <v>130</v>
      </c>
    </row>
    <row r="351" s="14" customFormat="1">
      <c r="A351" s="14"/>
      <c r="B351" s="238"/>
      <c r="C351" s="239"/>
      <c r="D351" s="221" t="s">
        <v>147</v>
      </c>
      <c r="E351" s="240" t="s">
        <v>19</v>
      </c>
      <c r="F351" s="241" t="s">
        <v>86</v>
      </c>
      <c r="G351" s="239"/>
      <c r="H351" s="242">
        <v>3725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8" t="s">
        <v>147</v>
      </c>
      <c r="AU351" s="248" t="s">
        <v>82</v>
      </c>
      <c r="AV351" s="14" t="s">
        <v>82</v>
      </c>
      <c r="AW351" s="14" t="s">
        <v>33</v>
      </c>
      <c r="AX351" s="14" t="s">
        <v>72</v>
      </c>
      <c r="AY351" s="248" t="s">
        <v>130</v>
      </c>
    </row>
    <row r="352" s="14" customFormat="1">
      <c r="A352" s="14"/>
      <c r="B352" s="238"/>
      <c r="C352" s="239"/>
      <c r="D352" s="221" t="s">
        <v>147</v>
      </c>
      <c r="E352" s="240" t="s">
        <v>19</v>
      </c>
      <c r="F352" s="241" t="s">
        <v>425</v>
      </c>
      <c r="G352" s="239"/>
      <c r="H352" s="242">
        <v>-931.25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147</v>
      </c>
      <c r="AU352" s="248" t="s">
        <v>82</v>
      </c>
      <c r="AV352" s="14" t="s">
        <v>82</v>
      </c>
      <c r="AW352" s="14" t="s">
        <v>33</v>
      </c>
      <c r="AX352" s="14" t="s">
        <v>72</v>
      </c>
      <c r="AY352" s="248" t="s">
        <v>130</v>
      </c>
    </row>
    <row r="353" s="13" customFormat="1">
      <c r="A353" s="13"/>
      <c r="B353" s="228"/>
      <c r="C353" s="229"/>
      <c r="D353" s="221" t="s">
        <v>147</v>
      </c>
      <c r="E353" s="230" t="s">
        <v>19</v>
      </c>
      <c r="F353" s="231" t="s">
        <v>426</v>
      </c>
      <c r="G353" s="229"/>
      <c r="H353" s="230" t="s">
        <v>19</v>
      </c>
      <c r="I353" s="232"/>
      <c r="J353" s="229"/>
      <c r="K353" s="229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147</v>
      </c>
      <c r="AU353" s="237" t="s">
        <v>82</v>
      </c>
      <c r="AV353" s="13" t="s">
        <v>80</v>
      </c>
      <c r="AW353" s="13" t="s">
        <v>33</v>
      </c>
      <c r="AX353" s="13" t="s">
        <v>72</v>
      </c>
      <c r="AY353" s="237" t="s">
        <v>130</v>
      </c>
    </row>
    <row r="354" s="14" customFormat="1">
      <c r="A354" s="14"/>
      <c r="B354" s="238"/>
      <c r="C354" s="239"/>
      <c r="D354" s="221" t="s">
        <v>147</v>
      </c>
      <c r="E354" s="240" t="s">
        <v>19</v>
      </c>
      <c r="F354" s="241" t="s">
        <v>425</v>
      </c>
      <c r="G354" s="239"/>
      <c r="H354" s="242">
        <v>-931.25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147</v>
      </c>
      <c r="AU354" s="248" t="s">
        <v>82</v>
      </c>
      <c r="AV354" s="14" t="s">
        <v>82</v>
      </c>
      <c r="AW354" s="14" t="s">
        <v>33</v>
      </c>
      <c r="AX354" s="14" t="s">
        <v>72</v>
      </c>
      <c r="AY354" s="248" t="s">
        <v>130</v>
      </c>
    </row>
    <row r="355" s="13" customFormat="1">
      <c r="A355" s="13"/>
      <c r="B355" s="228"/>
      <c r="C355" s="229"/>
      <c r="D355" s="221" t="s">
        <v>147</v>
      </c>
      <c r="E355" s="230" t="s">
        <v>19</v>
      </c>
      <c r="F355" s="231" t="s">
        <v>427</v>
      </c>
      <c r="G355" s="229"/>
      <c r="H355" s="230" t="s">
        <v>19</v>
      </c>
      <c r="I355" s="232"/>
      <c r="J355" s="229"/>
      <c r="K355" s="229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147</v>
      </c>
      <c r="AU355" s="237" t="s">
        <v>82</v>
      </c>
      <c r="AV355" s="13" t="s">
        <v>80</v>
      </c>
      <c r="AW355" s="13" t="s">
        <v>33</v>
      </c>
      <c r="AX355" s="13" t="s">
        <v>72</v>
      </c>
      <c r="AY355" s="237" t="s">
        <v>130</v>
      </c>
    </row>
    <row r="356" s="15" customFormat="1">
      <c r="A356" s="15"/>
      <c r="B356" s="249"/>
      <c r="C356" s="250"/>
      <c r="D356" s="221" t="s">
        <v>147</v>
      </c>
      <c r="E356" s="251" t="s">
        <v>19</v>
      </c>
      <c r="F356" s="252" t="s">
        <v>151</v>
      </c>
      <c r="G356" s="250"/>
      <c r="H356" s="253">
        <v>1862.5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9" t="s">
        <v>147</v>
      </c>
      <c r="AU356" s="259" t="s">
        <v>82</v>
      </c>
      <c r="AV356" s="15" t="s">
        <v>140</v>
      </c>
      <c r="AW356" s="15" t="s">
        <v>33</v>
      </c>
      <c r="AX356" s="15" t="s">
        <v>80</v>
      </c>
      <c r="AY356" s="259" t="s">
        <v>130</v>
      </c>
    </row>
    <row r="357" s="2" customFormat="1" ht="24.15" customHeight="1">
      <c r="A357" s="41"/>
      <c r="B357" s="42"/>
      <c r="C357" s="208" t="s">
        <v>447</v>
      </c>
      <c r="D357" s="208" t="s">
        <v>135</v>
      </c>
      <c r="E357" s="209" t="s">
        <v>448</v>
      </c>
      <c r="F357" s="210" t="s">
        <v>449</v>
      </c>
      <c r="G357" s="211" t="s">
        <v>138</v>
      </c>
      <c r="H357" s="212">
        <v>279.37400000000002</v>
      </c>
      <c r="I357" s="213"/>
      <c r="J357" s="214">
        <f>ROUND(I357*H357,2)</f>
        <v>0</v>
      </c>
      <c r="K357" s="210" t="s">
        <v>139</v>
      </c>
      <c r="L357" s="47"/>
      <c r="M357" s="215" t="s">
        <v>19</v>
      </c>
      <c r="N357" s="216" t="s">
        <v>43</v>
      </c>
      <c r="O357" s="87"/>
      <c r="P357" s="217">
        <f>O357*H357</f>
        <v>0</v>
      </c>
      <c r="Q357" s="217">
        <v>0.00022900000000000001</v>
      </c>
      <c r="R357" s="217">
        <f>Q357*H357</f>
        <v>0.063976646000000012</v>
      </c>
      <c r="S357" s="217">
        <v>0</v>
      </c>
      <c r="T357" s="218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9" t="s">
        <v>256</v>
      </c>
      <c r="AT357" s="219" t="s">
        <v>135</v>
      </c>
      <c r="AU357" s="219" t="s">
        <v>82</v>
      </c>
      <c r="AY357" s="20" t="s">
        <v>130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20" t="s">
        <v>80</v>
      </c>
      <c r="BK357" s="220">
        <f>ROUND(I357*H357,2)</f>
        <v>0</v>
      </c>
      <c r="BL357" s="20" t="s">
        <v>256</v>
      </c>
      <c r="BM357" s="219" t="s">
        <v>450</v>
      </c>
    </row>
    <row r="358" s="2" customFormat="1">
      <c r="A358" s="41"/>
      <c r="B358" s="42"/>
      <c r="C358" s="43"/>
      <c r="D358" s="221" t="s">
        <v>143</v>
      </c>
      <c r="E358" s="43"/>
      <c r="F358" s="222" t="s">
        <v>451</v>
      </c>
      <c r="G358" s="43"/>
      <c r="H358" s="43"/>
      <c r="I358" s="223"/>
      <c r="J358" s="43"/>
      <c r="K358" s="43"/>
      <c r="L358" s="47"/>
      <c r="M358" s="224"/>
      <c r="N358" s="225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143</v>
      </c>
      <c r="AU358" s="20" t="s">
        <v>82</v>
      </c>
    </row>
    <row r="359" s="2" customFormat="1">
      <c r="A359" s="41"/>
      <c r="B359" s="42"/>
      <c r="C359" s="43"/>
      <c r="D359" s="226" t="s">
        <v>145</v>
      </c>
      <c r="E359" s="43"/>
      <c r="F359" s="227" t="s">
        <v>452</v>
      </c>
      <c r="G359" s="43"/>
      <c r="H359" s="43"/>
      <c r="I359" s="223"/>
      <c r="J359" s="43"/>
      <c r="K359" s="43"/>
      <c r="L359" s="47"/>
      <c r="M359" s="224"/>
      <c r="N359" s="225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145</v>
      </c>
      <c r="AU359" s="20" t="s">
        <v>82</v>
      </c>
    </row>
    <row r="360" s="13" customFormat="1">
      <c r="A360" s="13"/>
      <c r="B360" s="228"/>
      <c r="C360" s="229"/>
      <c r="D360" s="221" t="s">
        <v>147</v>
      </c>
      <c r="E360" s="230" t="s">
        <v>19</v>
      </c>
      <c r="F360" s="231" t="s">
        <v>148</v>
      </c>
      <c r="G360" s="229"/>
      <c r="H360" s="230" t="s">
        <v>19</v>
      </c>
      <c r="I360" s="232"/>
      <c r="J360" s="229"/>
      <c r="K360" s="229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147</v>
      </c>
      <c r="AU360" s="237" t="s">
        <v>82</v>
      </c>
      <c r="AV360" s="13" t="s">
        <v>80</v>
      </c>
      <c r="AW360" s="13" t="s">
        <v>33</v>
      </c>
      <c r="AX360" s="13" t="s">
        <v>72</v>
      </c>
      <c r="AY360" s="237" t="s">
        <v>130</v>
      </c>
    </row>
    <row r="361" s="14" customFormat="1">
      <c r="A361" s="14"/>
      <c r="B361" s="238"/>
      <c r="C361" s="239"/>
      <c r="D361" s="221" t="s">
        <v>147</v>
      </c>
      <c r="E361" s="240" t="s">
        <v>19</v>
      </c>
      <c r="F361" s="241" t="s">
        <v>417</v>
      </c>
      <c r="G361" s="239"/>
      <c r="H361" s="242">
        <v>558.75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8" t="s">
        <v>147</v>
      </c>
      <c r="AU361" s="248" t="s">
        <v>82</v>
      </c>
      <c r="AV361" s="14" t="s">
        <v>82</v>
      </c>
      <c r="AW361" s="14" t="s">
        <v>33</v>
      </c>
      <c r="AX361" s="14" t="s">
        <v>72</v>
      </c>
      <c r="AY361" s="248" t="s">
        <v>130</v>
      </c>
    </row>
    <row r="362" s="14" customFormat="1">
      <c r="A362" s="14"/>
      <c r="B362" s="238"/>
      <c r="C362" s="239"/>
      <c r="D362" s="221" t="s">
        <v>147</v>
      </c>
      <c r="E362" s="240" t="s">
        <v>19</v>
      </c>
      <c r="F362" s="241" t="s">
        <v>418</v>
      </c>
      <c r="G362" s="239"/>
      <c r="H362" s="242">
        <v>-139.68799999999999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8" t="s">
        <v>147</v>
      </c>
      <c r="AU362" s="248" t="s">
        <v>82</v>
      </c>
      <c r="AV362" s="14" t="s">
        <v>82</v>
      </c>
      <c r="AW362" s="14" t="s">
        <v>33</v>
      </c>
      <c r="AX362" s="14" t="s">
        <v>72</v>
      </c>
      <c r="AY362" s="248" t="s">
        <v>130</v>
      </c>
    </row>
    <row r="363" s="14" customFormat="1">
      <c r="A363" s="14"/>
      <c r="B363" s="238"/>
      <c r="C363" s="239"/>
      <c r="D363" s="221" t="s">
        <v>147</v>
      </c>
      <c r="E363" s="240" t="s">
        <v>19</v>
      </c>
      <c r="F363" s="241" t="s">
        <v>453</v>
      </c>
      <c r="G363" s="239"/>
      <c r="H363" s="242">
        <v>-139.68799999999999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8" t="s">
        <v>147</v>
      </c>
      <c r="AU363" s="248" t="s">
        <v>82</v>
      </c>
      <c r="AV363" s="14" t="s">
        <v>82</v>
      </c>
      <c r="AW363" s="14" t="s">
        <v>33</v>
      </c>
      <c r="AX363" s="14" t="s">
        <v>72</v>
      </c>
      <c r="AY363" s="248" t="s">
        <v>130</v>
      </c>
    </row>
    <row r="364" s="15" customFormat="1">
      <c r="A364" s="15"/>
      <c r="B364" s="249"/>
      <c r="C364" s="250"/>
      <c r="D364" s="221" t="s">
        <v>147</v>
      </c>
      <c r="E364" s="251" t="s">
        <v>19</v>
      </c>
      <c r="F364" s="252" t="s">
        <v>151</v>
      </c>
      <c r="G364" s="250"/>
      <c r="H364" s="253">
        <v>279.37400000000002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9" t="s">
        <v>147</v>
      </c>
      <c r="AU364" s="259" t="s">
        <v>82</v>
      </c>
      <c r="AV364" s="15" t="s">
        <v>140</v>
      </c>
      <c r="AW364" s="15" t="s">
        <v>33</v>
      </c>
      <c r="AX364" s="15" t="s">
        <v>80</v>
      </c>
      <c r="AY364" s="259" t="s">
        <v>130</v>
      </c>
    </row>
    <row r="365" s="2" customFormat="1" ht="24.15" customHeight="1">
      <c r="A365" s="41"/>
      <c r="B365" s="42"/>
      <c r="C365" s="208" t="s">
        <v>454</v>
      </c>
      <c r="D365" s="208" t="s">
        <v>135</v>
      </c>
      <c r="E365" s="209" t="s">
        <v>455</v>
      </c>
      <c r="F365" s="210" t="s">
        <v>456</v>
      </c>
      <c r="G365" s="211" t="s">
        <v>138</v>
      </c>
      <c r="H365" s="212">
        <v>1862.5</v>
      </c>
      <c r="I365" s="213"/>
      <c r="J365" s="214">
        <f>ROUND(I365*H365,2)</f>
        <v>0</v>
      </c>
      <c r="K365" s="210" t="s">
        <v>139</v>
      </c>
      <c r="L365" s="47"/>
      <c r="M365" s="215" t="s">
        <v>19</v>
      </c>
      <c r="N365" s="216" t="s">
        <v>43</v>
      </c>
      <c r="O365" s="87"/>
      <c r="P365" s="217">
        <f>O365*H365</f>
        <v>0</v>
      </c>
      <c r="Q365" s="217">
        <v>0.00074399999999999998</v>
      </c>
      <c r="R365" s="217">
        <f>Q365*H365</f>
        <v>1.3856999999999999</v>
      </c>
      <c r="S365" s="217">
        <v>0</v>
      </c>
      <c r="T365" s="218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9" t="s">
        <v>256</v>
      </c>
      <c r="AT365" s="219" t="s">
        <v>135</v>
      </c>
      <c r="AU365" s="219" t="s">
        <v>82</v>
      </c>
      <c r="AY365" s="20" t="s">
        <v>130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20" t="s">
        <v>80</v>
      </c>
      <c r="BK365" s="220">
        <f>ROUND(I365*H365,2)</f>
        <v>0</v>
      </c>
      <c r="BL365" s="20" t="s">
        <v>256</v>
      </c>
      <c r="BM365" s="219" t="s">
        <v>457</v>
      </c>
    </row>
    <row r="366" s="2" customFormat="1">
      <c r="A366" s="41"/>
      <c r="B366" s="42"/>
      <c r="C366" s="43"/>
      <c r="D366" s="221" t="s">
        <v>143</v>
      </c>
      <c r="E366" s="43"/>
      <c r="F366" s="222" t="s">
        <v>458</v>
      </c>
      <c r="G366" s="43"/>
      <c r="H366" s="43"/>
      <c r="I366" s="223"/>
      <c r="J366" s="43"/>
      <c r="K366" s="43"/>
      <c r="L366" s="47"/>
      <c r="M366" s="224"/>
      <c r="N366" s="225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143</v>
      </c>
      <c r="AU366" s="20" t="s">
        <v>82</v>
      </c>
    </row>
    <row r="367" s="2" customFormat="1">
      <c r="A367" s="41"/>
      <c r="B367" s="42"/>
      <c r="C367" s="43"/>
      <c r="D367" s="226" t="s">
        <v>145</v>
      </c>
      <c r="E367" s="43"/>
      <c r="F367" s="227" t="s">
        <v>459</v>
      </c>
      <c r="G367" s="43"/>
      <c r="H367" s="43"/>
      <c r="I367" s="223"/>
      <c r="J367" s="43"/>
      <c r="K367" s="43"/>
      <c r="L367" s="47"/>
      <c r="M367" s="224"/>
      <c r="N367" s="225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145</v>
      </c>
      <c r="AU367" s="20" t="s">
        <v>82</v>
      </c>
    </row>
    <row r="368" s="13" customFormat="1">
      <c r="A368" s="13"/>
      <c r="B368" s="228"/>
      <c r="C368" s="229"/>
      <c r="D368" s="221" t="s">
        <v>147</v>
      </c>
      <c r="E368" s="230" t="s">
        <v>19</v>
      </c>
      <c r="F368" s="231" t="s">
        <v>148</v>
      </c>
      <c r="G368" s="229"/>
      <c r="H368" s="230" t="s">
        <v>19</v>
      </c>
      <c r="I368" s="232"/>
      <c r="J368" s="229"/>
      <c r="K368" s="229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147</v>
      </c>
      <c r="AU368" s="237" t="s">
        <v>82</v>
      </c>
      <c r="AV368" s="13" t="s">
        <v>80</v>
      </c>
      <c r="AW368" s="13" t="s">
        <v>33</v>
      </c>
      <c r="AX368" s="13" t="s">
        <v>72</v>
      </c>
      <c r="AY368" s="237" t="s">
        <v>130</v>
      </c>
    </row>
    <row r="369" s="14" customFormat="1">
      <c r="A369" s="14"/>
      <c r="B369" s="238"/>
      <c r="C369" s="239"/>
      <c r="D369" s="221" t="s">
        <v>147</v>
      </c>
      <c r="E369" s="240" t="s">
        <v>86</v>
      </c>
      <c r="F369" s="241" t="s">
        <v>460</v>
      </c>
      <c r="G369" s="239"/>
      <c r="H369" s="242">
        <v>3725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8" t="s">
        <v>147</v>
      </c>
      <c r="AU369" s="248" t="s">
        <v>82</v>
      </c>
      <c r="AV369" s="14" t="s">
        <v>82</v>
      </c>
      <c r="AW369" s="14" t="s">
        <v>33</v>
      </c>
      <c r="AX369" s="14" t="s">
        <v>72</v>
      </c>
      <c r="AY369" s="248" t="s">
        <v>130</v>
      </c>
    </row>
    <row r="370" s="14" customFormat="1">
      <c r="A370" s="14"/>
      <c r="B370" s="238"/>
      <c r="C370" s="239"/>
      <c r="D370" s="221" t="s">
        <v>147</v>
      </c>
      <c r="E370" s="240" t="s">
        <v>19</v>
      </c>
      <c r="F370" s="241" t="s">
        <v>425</v>
      </c>
      <c r="G370" s="239"/>
      <c r="H370" s="242">
        <v>-931.25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147</v>
      </c>
      <c r="AU370" s="248" t="s">
        <v>82</v>
      </c>
      <c r="AV370" s="14" t="s">
        <v>82</v>
      </c>
      <c r="AW370" s="14" t="s">
        <v>33</v>
      </c>
      <c r="AX370" s="14" t="s">
        <v>72</v>
      </c>
      <c r="AY370" s="248" t="s">
        <v>130</v>
      </c>
    </row>
    <row r="371" s="13" customFormat="1">
      <c r="A371" s="13"/>
      <c r="B371" s="228"/>
      <c r="C371" s="229"/>
      <c r="D371" s="221" t="s">
        <v>147</v>
      </c>
      <c r="E371" s="230" t="s">
        <v>19</v>
      </c>
      <c r="F371" s="231" t="s">
        <v>426</v>
      </c>
      <c r="G371" s="229"/>
      <c r="H371" s="230" t="s">
        <v>19</v>
      </c>
      <c r="I371" s="232"/>
      <c r="J371" s="229"/>
      <c r="K371" s="229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147</v>
      </c>
      <c r="AU371" s="237" t="s">
        <v>82</v>
      </c>
      <c r="AV371" s="13" t="s">
        <v>80</v>
      </c>
      <c r="AW371" s="13" t="s">
        <v>33</v>
      </c>
      <c r="AX371" s="13" t="s">
        <v>72</v>
      </c>
      <c r="AY371" s="237" t="s">
        <v>130</v>
      </c>
    </row>
    <row r="372" s="14" customFormat="1">
      <c r="A372" s="14"/>
      <c r="B372" s="238"/>
      <c r="C372" s="239"/>
      <c r="D372" s="221" t="s">
        <v>147</v>
      </c>
      <c r="E372" s="240" t="s">
        <v>19</v>
      </c>
      <c r="F372" s="241" t="s">
        <v>425</v>
      </c>
      <c r="G372" s="239"/>
      <c r="H372" s="242">
        <v>-931.25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147</v>
      </c>
      <c r="AU372" s="248" t="s">
        <v>82</v>
      </c>
      <c r="AV372" s="14" t="s">
        <v>82</v>
      </c>
      <c r="AW372" s="14" t="s">
        <v>33</v>
      </c>
      <c r="AX372" s="14" t="s">
        <v>72</v>
      </c>
      <c r="AY372" s="248" t="s">
        <v>130</v>
      </c>
    </row>
    <row r="373" s="13" customFormat="1">
      <c r="A373" s="13"/>
      <c r="B373" s="228"/>
      <c r="C373" s="229"/>
      <c r="D373" s="221" t="s">
        <v>147</v>
      </c>
      <c r="E373" s="230" t="s">
        <v>19</v>
      </c>
      <c r="F373" s="231" t="s">
        <v>427</v>
      </c>
      <c r="G373" s="229"/>
      <c r="H373" s="230" t="s">
        <v>19</v>
      </c>
      <c r="I373" s="232"/>
      <c r="J373" s="229"/>
      <c r="K373" s="229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147</v>
      </c>
      <c r="AU373" s="237" t="s">
        <v>82</v>
      </c>
      <c r="AV373" s="13" t="s">
        <v>80</v>
      </c>
      <c r="AW373" s="13" t="s">
        <v>33</v>
      </c>
      <c r="AX373" s="13" t="s">
        <v>72</v>
      </c>
      <c r="AY373" s="237" t="s">
        <v>130</v>
      </c>
    </row>
    <row r="374" s="15" customFormat="1">
      <c r="A374" s="15"/>
      <c r="B374" s="249"/>
      <c r="C374" s="250"/>
      <c r="D374" s="221" t="s">
        <v>147</v>
      </c>
      <c r="E374" s="251" t="s">
        <v>19</v>
      </c>
      <c r="F374" s="252" t="s">
        <v>151</v>
      </c>
      <c r="G374" s="250"/>
      <c r="H374" s="253">
        <v>1862.5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9" t="s">
        <v>147</v>
      </c>
      <c r="AU374" s="259" t="s">
        <v>82</v>
      </c>
      <c r="AV374" s="15" t="s">
        <v>140</v>
      </c>
      <c r="AW374" s="15" t="s">
        <v>33</v>
      </c>
      <c r="AX374" s="15" t="s">
        <v>80</v>
      </c>
      <c r="AY374" s="259" t="s">
        <v>130</v>
      </c>
    </row>
    <row r="375" s="12" customFormat="1" ht="22.8" customHeight="1">
      <c r="A375" s="12"/>
      <c r="B375" s="192"/>
      <c r="C375" s="193"/>
      <c r="D375" s="194" t="s">
        <v>71</v>
      </c>
      <c r="E375" s="206" t="s">
        <v>461</v>
      </c>
      <c r="F375" s="206" t="s">
        <v>462</v>
      </c>
      <c r="G375" s="193"/>
      <c r="H375" s="193"/>
      <c r="I375" s="196"/>
      <c r="J375" s="207">
        <f>BK375</f>
        <v>0</v>
      </c>
      <c r="K375" s="193"/>
      <c r="L375" s="198"/>
      <c r="M375" s="199"/>
      <c r="N375" s="200"/>
      <c r="O375" s="200"/>
      <c r="P375" s="201">
        <f>SUM(P376:P395)</f>
        <v>0</v>
      </c>
      <c r="Q375" s="200"/>
      <c r="R375" s="201">
        <f>SUM(R376:R395)</f>
        <v>0</v>
      </c>
      <c r="S375" s="200"/>
      <c r="T375" s="202">
        <f>SUM(T376:T395)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3" t="s">
        <v>82</v>
      </c>
      <c r="AT375" s="204" t="s">
        <v>71</v>
      </c>
      <c r="AU375" s="204" t="s">
        <v>80</v>
      </c>
      <c r="AY375" s="203" t="s">
        <v>130</v>
      </c>
      <c r="BK375" s="205">
        <f>SUM(BK376:BK395)</f>
        <v>0</v>
      </c>
    </row>
    <row r="376" s="2" customFormat="1" ht="44.25" customHeight="1">
      <c r="A376" s="41"/>
      <c r="B376" s="42"/>
      <c r="C376" s="208" t="s">
        <v>463</v>
      </c>
      <c r="D376" s="208" t="s">
        <v>135</v>
      </c>
      <c r="E376" s="209" t="s">
        <v>464</v>
      </c>
      <c r="F376" s="210" t="s">
        <v>465</v>
      </c>
      <c r="G376" s="211" t="s">
        <v>346</v>
      </c>
      <c r="H376" s="212">
        <v>4</v>
      </c>
      <c r="I376" s="213"/>
      <c r="J376" s="214">
        <f>ROUND(I376*H376,2)</f>
        <v>0</v>
      </c>
      <c r="K376" s="210" t="s">
        <v>328</v>
      </c>
      <c r="L376" s="47"/>
      <c r="M376" s="215" t="s">
        <v>19</v>
      </c>
      <c r="N376" s="216" t="s">
        <v>43</v>
      </c>
      <c r="O376" s="87"/>
      <c r="P376" s="217">
        <f>O376*H376</f>
        <v>0</v>
      </c>
      <c r="Q376" s="217">
        <v>0</v>
      </c>
      <c r="R376" s="217">
        <f>Q376*H376</f>
        <v>0</v>
      </c>
      <c r="S376" s="217">
        <v>0</v>
      </c>
      <c r="T376" s="218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9" t="s">
        <v>140</v>
      </c>
      <c r="AT376" s="219" t="s">
        <v>135</v>
      </c>
      <c r="AU376" s="219" t="s">
        <v>82</v>
      </c>
      <c r="AY376" s="20" t="s">
        <v>130</v>
      </c>
      <c r="BE376" s="220">
        <f>IF(N376="základní",J376,0)</f>
        <v>0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20" t="s">
        <v>80</v>
      </c>
      <c r="BK376" s="220">
        <f>ROUND(I376*H376,2)</f>
        <v>0</v>
      </c>
      <c r="BL376" s="20" t="s">
        <v>140</v>
      </c>
      <c r="BM376" s="219" t="s">
        <v>466</v>
      </c>
    </row>
    <row r="377" s="2" customFormat="1">
      <c r="A377" s="41"/>
      <c r="B377" s="42"/>
      <c r="C377" s="43"/>
      <c r="D377" s="221" t="s">
        <v>143</v>
      </c>
      <c r="E377" s="43"/>
      <c r="F377" s="222" t="s">
        <v>467</v>
      </c>
      <c r="G377" s="43"/>
      <c r="H377" s="43"/>
      <c r="I377" s="223"/>
      <c r="J377" s="43"/>
      <c r="K377" s="43"/>
      <c r="L377" s="47"/>
      <c r="M377" s="224"/>
      <c r="N377" s="225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143</v>
      </c>
      <c r="AU377" s="20" t="s">
        <v>82</v>
      </c>
    </row>
    <row r="378" s="13" customFormat="1">
      <c r="A378" s="13"/>
      <c r="B378" s="228"/>
      <c r="C378" s="229"/>
      <c r="D378" s="221" t="s">
        <v>147</v>
      </c>
      <c r="E378" s="230" t="s">
        <v>19</v>
      </c>
      <c r="F378" s="231" t="s">
        <v>148</v>
      </c>
      <c r="G378" s="229"/>
      <c r="H378" s="230" t="s">
        <v>19</v>
      </c>
      <c r="I378" s="232"/>
      <c r="J378" s="229"/>
      <c r="K378" s="229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147</v>
      </c>
      <c r="AU378" s="237" t="s">
        <v>82</v>
      </c>
      <c r="AV378" s="13" t="s">
        <v>80</v>
      </c>
      <c r="AW378" s="13" t="s">
        <v>33</v>
      </c>
      <c r="AX378" s="13" t="s">
        <v>72</v>
      </c>
      <c r="AY378" s="237" t="s">
        <v>130</v>
      </c>
    </row>
    <row r="379" s="14" customFormat="1">
      <c r="A379" s="14"/>
      <c r="B379" s="238"/>
      <c r="C379" s="239"/>
      <c r="D379" s="221" t="s">
        <v>147</v>
      </c>
      <c r="E379" s="240" t="s">
        <v>19</v>
      </c>
      <c r="F379" s="241" t="s">
        <v>140</v>
      </c>
      <c r="G379" s="239"/>
      <c r="H379" s="242">
        <v>4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8" t="s">
        <v>147</v>
      </c>
      <c r="AU379" s="248" t="s">
        <v>82</v>
      </c>
      <c r="AV379" s="14" t="s">
        <v>82</v>
      </c>
      <c r="AW379" s="14" t="s">
        <v>33</v>
      </c>
      <c r="AX379" s="14" t="s">
        <v>72</v>
      </c>
      <c r="AY379" s="248" t="s">
        <v>130</v>
      </c>
    </row>
    <row r="380" s="15" customFormat="1">
      <c r="A380" s="15"/>
      <c r="B380" s="249"/>
      <c r="C380" s="250"/>
      <c r="D380" s="221" t="s">
        <v>147</v>
      </c>
      <c r="E380" s="251" t="s">
        <v>19</v>
      </c>
      <c r="F380" s="252" t="s">
        <v>151</v>
      </c>
      <c r="G380" s="250"/>
      <c r="H380" s="253">
        <v>4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9" t="s">
        <v>147</v>
      </c>
      <c r="AU380" s="259" t="s">
        <v>82</v>
      </c>
      <c r="AV380" s="15" t="s">
        <v>140</v>
      </c>
      <c r="AW380" s="15" t="s">
        <v>33</v>
      </c>
      <c r="AX380" s="15" t="s">
        <v>80</v>
      </c>
      <c r="AY380" s="259" t="s">
        <v>130</v>
      </c>
    </row>
    <row r="381" s="2" customFormat="1" ht="44.25" customHeight="1">
      <c r="A381" s="41"/>
      <c r="B381" s="42"/>
      <c r="C381" s="208" t="s">
        <v>468</v>
      </c>
      <c r="D381" s="208" t="s">
        <v>135</v>
      </c>
      <c r="E381" s="209" t="s">
        <v>469</v>
      </c>
      <c r="F381" s="210" t="s">
        <v>470</v>
      </c>
      <c r="G381" s="211" t="s">
        <v>346</v>
      </c>
      <c r="H381" s="212">
        <v>2</v>
      </c>
      <c r="I381" s="213"/>
      <c r="J381" s="214">
        <f>ROUND(I381*H381,2)</f>
        <v>0</v>
      </c>
      <c r="K381" s="210" t="s">
        <v>328</v>
      </c>
      <c r="L381" s="47"/>
      <c r="M381" s="215" t="s">
        <v>19</v>
      </c>
      <c r="N381" s="216" t="s">
        <v>43</v>
      </c>
      <c r="O381" s="87"/>
      <c r="P381" s="217">
        <f>O381*H381</f>
        <v>0</v>
      </c>
      <c r="Q381" s="217">
        <v>0</v>
      </c>
      <c r="R381" s="217">
        <f>Q381*H381</f>
        <v>0</v>
      </c>
      <c r="S381" s="217">
        <v>0</v>
      </c>
      <c r="T381" s="218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9" t="s">
        <v>140</v>
      </c>
      <c r="AT381" s="219" t="s">
        <v>135</v>
      </c>
      <c r="AU381" s="219" t="s">
        <v>82</v>
      </c>
      <c r="AY381" s="20" t="s">
        <v>130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20" t="s">
        <v>80</v>
      </c>
      <c r="BK381" s="220">
        <f>ROUND(I381*H381,2)</f>
        <v>0</v>
      </c>
      <c r="BL381" s="20" t="s">
        <v>140</v>
      </c>
      <c r="BM381" s="219" t="s">
        <v>471</v>
      </c>
    </row>
    <row r="382" s="2" customFormat="1">
      <c r="A382" s="41"/>
      <c r="B382" s="42"/>
      <c r="C382" s="43"/>
      <c r="D382" s="221" t="s">
        <v>143</v>
      </c>
      <c r="E382" s="43"/>
      <c r="F382" s="222" t="s">
        <v>472</v>
      </c>
      <c r="G382" s="43"/>
      <c r="H382" s="43"/>
      <c r="I382" s="223"/>
      <c r="J382" s="43"/>
      <c r="K382" s="43"/>
      <c r="L382" s="47"/>
      <c r="M382" s="224"/>
      <c r="N382" s="225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143</v>
      </c>
      <c r="AU382" s="20" t="s">
        <v>82</v>
      </c>
    </row>
    <row r="383" s="13" customFormat="1">
      <c r="A383" s="13"/>
      <c r="B383" s="228"/>
      <c r="C383" s="229"/>
      <c r="D383" s="221" t="s">
        <v>147</v>
      </c>
      <c r="E383" s="230" t="s">
        <v>19</v>
      </c>
      <c r="F383" s="231" t="s">
        <v>148</v>
      </c>
      <c r="G383" s="229"/>
      <c r="H383" s="230" t="s">
        <v>19</v>
      </c>
      <c r="I383" s="232"/>
      <c r="J383" s="229"/>
      <c r="K383" s="229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147</v>
      </c>
      <c r="AU383" s="237" t="s">
        <v>82</v>
      </c>
      <c r="AV383" s="13" t="s">
        <v>80</v>
      </c>
      <c r="AW383" s="13" t="s">
        <v>33</v>
      </c>
      <c r="AX383" s="13" t="s">
        <v>72</v>
      </c>
      <c r="AY383" s="237" t="s">
        <v>130</v>
      </c>
    </row>
    <row r="384" s="14" customFormat="1">
      <c r="A384" s="14"/>
      <c r="B384" s="238"/>
      <c r="C384" s="239"/>
      <c r="D384" s="221" t="s">
        <v>147</v>
      </c>
      <c r="E384" s="240" t="s">
        <v>19</v>
      </c>
      <c r="F384" s="241" t="s">
        <v>82</v>
      </c>
      <c r="G384" s="239"/>
      <c r="H384" s="242">
        <v>2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8" t="s">
        <v>147</v>
      </c>
      <c r="AU384" s="248" t="s">
        <v>82</v>
      </c>
      <c r="AV384" s="14" t="s">
        <v>82</v>
      </c>
      <c r="AW384" s="14" t="s">
        <v>33</v>
      </c>
      <c r="AX384" s="14" t="s">
        <v>72</v>
      </c>
      <c r="AY384" s="248" t="s">
        <v>130</v>
      </c>
    </row>
    <row r="385" s="15" customFormat="1">
      <c r="A385" s="15"/>
      <c r="B385" s="249"/>
      <c r="C385" s="250"/>
      <c r="D385" s="221" t="s">
        <v>147</v>
      </c>
      <c r="E385" s="251" t="s">
        <v>19</v>
      </c>
      <c r="F385" s="252" t="s">
        <v>151</v>
      </c>
      <c r="G385" s="250"/>
      <c r="H385" s="253">
        <v>2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9" t="s">
        <v>147</v>
      </c>
      <c r="AU385" s="259" t="s">
        <v>82</v>
      </c>
      <c r="AV385" s="15" t="s">
        <v>140</v>
      </c>
      <c r="AW385" s="15" t="s">
        <v>33</v>
      </c>
      <c r="AX385" s="15" t="s">
        <v>80</v>
      </c>
      <c r="AY385" s="259" t="s">
        <v>130</v>
      </c>
    </row>
    <row r="386" s="2" customFormat="1" ht="37.8" customHeight="1">
      <c r="A386" s="41"/>
      <c r="B386" s="42"/>
      <c r="C386" s="208" t="s">
        <v>473</v>
      </c>
      <c r="D386" s="208" t="s">
        <v>135</v>
      </c>
      <c r="E386" s="209" t="s">
        <v>474</v>
      </c>
      <c r="F386" s="210" t="s">
        <v>475</v>
      </c>
      <c r="G386" s="211" t="s">
        <v>346</v>
      </c>
      <c r="H386" s="212">
        <v>4</v>
      </c>
      <c r="I386" s="213"/>
      <c r="J386" s="214">
        <f>ROUND(I386*H386,2)</f>
        <v>0</v>
      </c>
      <c r="K386" s="210" t="s">
        <v>328</v>
      </c>
      <c r="L386" s="47"/>
      <c r="M386" s="215" t="s">
        <v>19</v>
      </c>
      <c r="N386" s="216" t="s">
        <v>43</v>
      </c>
      <c r="O386" s="87"/>
      <c r="P386" s="217">
        <f>O386*H386</f>
        <v>0</v>
      </c>
      <c r="Q386" s="217">
        <v>0</v>
      </c>
      <c r="R386" s="217">
        <f>Q386*H386</f>
        <v>0</v>
      </c>
      <c r="S386" s="217">
        <v>0</v>
      </c>
      <c r="T386" s="218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9" t="s">
        <v>140</v>
      </c>
      <c r="AT386" s="219" t="s">
        <v>135</v>
      </c>
      <c r="AU386" s="219" t="s">
        <v>82</v>
      </c>
      <c r="AY386" s="20" t="s">
        <v>130</v>
      </c>
      <c r="BE386" s="220">
        <f>IF(N386="základní",J386,0)</f>
        <v>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20" t="s">
        <v>80</v>
      </c>
      <c r="BK386" s="220">
        <f>ROUND(I386*H386,2)</f>
        <v>0</v>
      </c>
      <c r="BL386" s="20" t="s">
        <v>140</v>
      </c>
      <c r="BM386" s="219" t="s">
        <v>476</v>
      </c>
    </row>
    <row r="387" s="2" customFormat="1">
      <c r="A387" s="41"/>
      <c r="B387" s="42"/>
      <c r="C387" s="43"/>
      <c r="D387" s="221" t="s">
        <v>143</v>
      </c>
      <c r="E387" s="43"/>
      <c r="F387" s="222" t="s">
        <v>475</v>
      </c>
      <c r="G387" s="43"/>
      <c r="H387" s="43"/>
      <c r="I387" s="223"/>
      <c r="J387" s="43"/>
      <c r="K387" s="43"/>
      <c r="L387" s="47"/>
      <c r="M387" s="224"/>
      <c r="N387" s="225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143</v>
      </c>
      <c r="AU387" s="20" t="s">
        <v>82</v>
      </c>
    </row>
    <row r="388" s="13" customFormat="1">
      <c r="A388" s="13"/>
      <c r="B388" s="228"/>
      <c r="C388" s="229"/>
      <c r="D388" s="221" t="s">
        <v>147</v>
      </c>
      <c r="E388" s="230" t="s">
        <v>19</v>
      </c>
      <c r="F388" s="231" t="s">
        <v>148</v>
      </c>
      <c r="G388" s="229"/>
      <c r="H388" s="230" t="s">
        <v>19</v>
      </c>
      <c r="I388" s="232"/>
      <c r="J388" s="229"/>
      <c r="K388" s="229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147</v>
      </c>
      <c r="AU388" s="237" t="s">
        <v>82</v>
      </c>
      <c r="AV388" s="13" t="s">
        <v>80</v>
      </c>
      <c r="AW388" s="13" t="s">
        <v>33</v>
      </c>
      <c r="AX388" s="13" t="s">
        <v>72</v>
      </c>
      <c r="AY388" s="237" t="s">
        <v>130</v>
      </c>
    </row>
    <row r="389" s="14" customFormat="1">
      <c r="A389" s="14"/>
      <c r="B389" s="238"/>
      <c r="C389" s="239"/>
      <c r="D389" s="221" t="s">
        <v>147</v>
      </c>
      <c r="E389" s="240" t="s">
        <v>19</v>
      </c>
      <c r="F389" s="241" t="s">
        <v>140</v>
      </c>
      <c r="G389" s="239"/>
      <c r="H389" s="242">
        <v>4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8" t="s">
        <v>147</v>
      </c>
      <c r="AU389" s="248" t="s">
        <v>82</v>
      </c>
      <c r="AV389" s="14" t="s">
        <v>82</v>
      </c>
      <c r="AW389" s="14" t="s">
        <v>33</v>
      </c>
      <c r="AX389" s="14" t="s">
        <v>72</v>
      </c>
      <c r="AY389" s="248" t="s">
        <v>130</v>
      </c>
    </row>
    <row r="390" s="15" customFormat="1">
      <c r="A390" s="15"/>
      <c r="B390" s="249"/>
      <c r="C390" s="250"/>
      <c r="D390" s="221" t="s">
        <v>147</v>
      </c>
      <c r="E390" s="251" t="s">
        <v>19</v>
      </c>
      <c r="F390" s="252" t="s">
        <v>151</v>
      </c>
      <c r="G390" s="250"/>
      <c r="H390" s="253">
        <v>4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9" t="s">
        <v>147</v>
      </c>
      <c r="AU390" s="259" t="s">
        <v>82</v>
      </c>
      <c r="AV390" s="15" t="s">
        <v>140</v>
      </c>
      <c r="AW390" s="15" t="s">
        <v>33</v>
      </c>
      <c r="AX390" s="15" t="s">
        <v>80</v>
      </c>
      <c r="AY390" s="259" t="s">
        <v>130</v>
      </c>
    </row>
    <row r="391" s="2" customFormat="1" ht="37.8" customHeight="1">
      <c r="A391" s="41"/>
      <c r="B391" s="42"/>
      <c r="C391" s="208" t="s">
        <v>477</v>
      </c>
      <c r="D391" s="208" t="s">
        <v>135</v>
      </c>
      <c r="E391" s="209" t="s">
        <v>478</v>
      </c>
      <c r="F391" s="210" t="s">
        <v>479</v>
      </c>
      <c r="G391" s="211" t="s">
        <v>346</v>
      </c>
      <c r="H391" s="212">
        <v>1</v>
      </c>
      <c r="I391" s="213"/>
      <c r="J391" s="214">
        <f>ROUND(I391*H391,2)</f>
        <v>0</v>
      </c>
      <c r="K391" s="210" t="s">
        <v>328</v>
      </c>
      <c r="L391" s="47"/>
      <c r="M391" s="215" t="s">
        <v>19</v>
      </c>
      <c r="N391" s="216" t="s">
        <v>43</v>
      </c>
      <c r="O391" s="87"/>
      <c r="P391" s="217">
        <f>O391*H391</f>
        <v>0</v>
      </c>
      <c r="Q391" s="217">
        <v>0</v>
      </c>
      <c r="R391" s="217">
        <f>Q391*H391</f>
        <v>0</v>
      </c>
      <c r="S391" s="217">
        <v>0</v>
      </c>
      <c r="T391" s="218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9" t="s">
        <v>140</v>
      </c>
      <c r="AT391" s="219" t="s">
        <v>135</v>
      </c>
      <c r="AU391" s="219" t="s">
        <v>82</v>
      </c>
      <c r="AY391" s="20" t="s">
        <v>130</v>
      </c>
      <c r="BE391" s="220">
        <f>IF(N391="základní",J391,0)</f>
        <v>0</v>
      </c>
      <c r="BF391" s="220">
        <f>IF(N391="snížená",J391,0)</f>
        <v>0</v>
      </c>
      <c r="BG391" s="220">
        <f>IF(N391="zákl. přenesená",J391,0)</f>
        <v>0</v>
      </c>
      <c r="BH391" s="220">
        <f>IF(N391="sníž. přenesená",J391,0)</f>
        <v>0</v>
      </c>
      <c r="BI391" s="220">
        <f>IF(N391="nulová",J391,0)</f>
        <v>0</v>
      </c>
      <c r="BJ391" s="20" t="s">
        <v>80</v>
      </c>
      <c r="BK391" s="220">
        <f>ROUND(I391*H391,2)</f>
        <v>0</v>
      </c>
      <c r="BL391" s="20" t="s">
        <v>140</v>
      </c>
      <c r="BM391" s="219" t="s">
        <v>480</v>
      </c>
    </row>
    <row r="392" s="2" customFormat="1">
      <c r="A392" s="41"/>
      <c r="B392" s="42"/>
      <c r="C392" s="43"/>
      <c r="D392" s="221" t="s">
        <v>143</v>
      </c>
      <c r="E392" s="43"/>
      <c r="F392" s="222" t="s">
        <v>479</v>
      </c>
      <c r="G392" s="43"/>
      <c r="H392" s="43"/>
      <c r="I392" s="223"/>
      <c r="J392" s="43"/>
      <c r="K392" s="43"/>
      <c r="L392" s="47"/>
      <c r="M392" s="224"/>
      <c r="N392" s="225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143</v>
      </c>
      <c r="AU392" s="20" t="s">
        <v>82</v>
      </c>
    </row>
    <row r="393" s="13" customFormat="1">
      <c r="A393" s="13"/>
      <c r="B393" s="228"/>
      <c r="C393" s="229"/>
      <c r="D393" s="221" t="s">
        <v>147</v>
      </c>
      <c r="E393" s="230" t="s">
        <v>19</v>
      </c>
      <c r="F393" s="231" t="s">
        <v>148</v>
      </c>
      <c r="G393" s="229"/>
      <c r="H393" s="230" t="s">
        <v>19</v>
      </c>
      <c r="I393" s="232"/>
      <c r="J393" s="229"/>
      <c r="K393" s="229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147</v>
      </c>
      <c r="AU393" s="237" t="s">
        <v>82</v>
      </c>
      <c r="AV393" s="13" t="s">
        <v>80</v>
      </c>
      <c r="AW393" s="13" t="s">
        <v>33</v>
      </c>
      <c r="AX393" s="13" t="s">
        <v>72</v>
      </c>
      <c r="AY393" s="237" t="s">
        <v>130</v>
      </c>
    </row>
    <row r="394" s="14" customFormat="1">
      <c r="A394" s="14"/>
      <c r="B394" s="238"/>
      <c r="C394" s="239"/>
      <c r="D394" s="221" t="s">
        <v>147</v>
      </c>
      <c r="E394" s="240" t="s">
        <v>19</v>
      </c>
      <c r="F394" s="241" t="s">
        <v>80</v>
      </c>
      <c r="G394" s="239"/>
      <c r="H394" s="242">
        <v>1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8" t="s">
        <v>147</v>
      </c>
      <c r="AU394" s="248" t="s">
        <v>82</v>
      </c>
      <c r="AV394" s="14" t="s">
        <v>82</v>
      </c>
      <c r="AW394" s="14" t="s">
        <v>33</v>
      </c>
      <c r="AX394" s="14" t="s">
        <v>72</v>
      </c>
      <c r="AY394" s="248" t="s">
        <v>130</v>
      </c>
    </row>
    <row r="395" s="15" customFormat="1">
      <c r="A395" s="15"/>
      <c r="B395" s="249"/>
      <c r="C395" s="250"/>
      <c r="D395" s="221" t="s">
        <v>147</v>
      </c>
      <c r="E395" s="251" t="s">
        <v>19</v>
      </c>
      <c r="F395" s="252" t="s">
        <v>151</v>
      </c>
      <c r="G395" s="250"/>
      <c r="H395" s="253">
        <v>1</v>
      </c>
      <c r="I395" s="254"/>
      <c r="J395" s="250"/>
      <c r="K395" s="250"/>
      <c r="L395" s="255"/>
      <c r="M395" s="283"/>
      <c r="N395" s="284"/>
      <c r="O395" s="284"/>
      <c r="P395" s="284"/>
      <c r="Q395" s="284"/>
      <c r="R395" s="284"/>
      <c r="S395" s="284"/>
      <c r="T395" s="28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9" t="s">
        <v>147</v>
      </c>
      <c r="AU395" s="259" t="s">
        <v>82</v>
      </c>
      <c r="AV395" s="15" t="s">
        <v>140</v>
      </c>
      <c r="AW395" s="15" t="s">
        <v>33</v>
      </c>
      <c r="AX395" s="15" t="s">
        <v>80</v>
      </c>
      <c r="AY395" s="259" t="s">
        <v>130</v>
      </c>
    </row>
    <row r="396" s="2" customFormat="1" ht="6.96" customHeight="1">
      <c r="A396" s="41"/>
      <c r="B396" s="62"/>
      <c r="C396" s="63"/>
      <c r="D396" s="63"/>
      <c r="E396" s="63"/>
      <c r="F396" s="63"/>
      <c r="G396" s="63"/>
      <c r="H396" s="63"/>
      <c r="I396" s="63"/>
      <c r="J396" s="63"/>
      <c r="K396" s="63"/>
      <c r="L396" s="47"/>
      <c r="M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</row>
  </sheetData>
  <sheetProtection sheet="1" autoFilter="0" formatColumns="0" formatRows="0" objects="1" scenarios="1" spinCount="100000" saltValue="GgbYQ0YYZF52Doff7VaHDctq980kpCPkfPmAb91uWUX62WtDHdOwsH9NQ1Pu3YQHBcjfjiBO5NsjqqGxOp4GAg==" hashValue="pA7S/Sq8MEbR4egBvhBqvOOLTKyCoD0GOiBguPusImFCTXa/NcxOujRK9t4fqwO6rJyzl8OTeQDtPPj8vCxn4A==" algorithmName="SHA-512" password="C675"/>
  <autoFilter ref="C96:K395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3" r:id="rId1" display="https://podminky.urs.cz/item/CS_URS_2024_01/622325401"/>
    <hyperlink ref="F111" r:id="rId2" display="https://podminky.urs.cz/item/CS_URS_2024_01/625681011"/>
    <hyperlink ref="F118" r:id="rId3" display="https://podminky.urs.cz/item/CS_URS_2024_01/625681012"/>
    <hyperlink ref="F127" r:id="rId4" display="https://podminky.urs.cz/item/CS_URS_2024_01/625681013"/>
    <hyperlink ref="F133" r:id="rId5" display="https://podminky.urs.cz/item/CS_URS_2024_01/629991001"/>
    <hyperlink ref="F140" r:id="rId6" display="https://podminky.urs.cz/item/CS_URS_2024_01/629991011"/>
    <hyperlink ref="F151" r:id="rId7" display="https://podminky.urs.cz/item/CS_URS_2024_01/941121113"/>
    <hyperlink ref="F157" r:id="rId8" display="https://podminky.urs.cz/item/CS_URS_2024_01/941121213"/>
    <hyperlink ref="F162" r:id="rId9" display="https://podminky.urs.cz/item/CS_URS_2024_01/941121813"/>
    <hyperlink ref="F166" r:id="rId10" display="https://podminky.urs.cz/item/CS_URS_2024_01/941121332"/>
    <hyperlink ref="F169" r:id="rId11" display="https://podminky.urs.cz/item/CS_URS_2024_01/944511111"/>
    <hyperlink ref="F173" r:id="rId12" display="https://podminky.urs.cz/item/CS_URS_2024_01/944511211"/>
    <hyperlink ref="F178" r:id="rId13" display="https://podminky.urs.cz/item/CS_URS_2024_01/944511811"/>
    <hyperlink ref="F183" r:id="rId14" display="https://podminky.urs.cz/item/CS_URS_2024_01/978019321"/>
    <hyperlink ref="F192" r:id="rId15" display="https://podminky.urs.cz/item/CS_URS_2024_01/985141111"/>
    <hyperlink ref="F198" r:id="rId16" display="https://podminky.urs.cz/item/CS_URS_2024_01/985411111"/>
    <hyperlink ref="F204" r:id="rId17" display="https://podminky.urs.cz/item/CS_URS_2024_01/985411912"/>
    <hyperlink ref="F209" r:id="rId18" display="https://podminky.urs.cz/item/CS_URS_2024_01/993111111"/>
    <hyperlink ref="F213" r:id="rId19" display="https://podminky.urs.cz/item/CS_URS_2024_01/993111119"/>
    <hyperlink ref="F218" r:id="rId20" display="https://podminky.urs.cz/item/CS_URS_2024_01/997013119"/>
    <hyperlink ref="F221" r:id="rId21" display="https://podminky.urs.cz/item/CS_URS_2024_01/997013501"/>
    <hyperlink ref="F224" r:id="rId22" display="https://podminky.urs.cz/item/CS_URS_2024_01/997013509"/>
    <hyperlink ref="F228" r:id="rId23" display="https://podminky.urs.cz/item/CS_URS_2024_01/997013631"/>
    <hyperlink ref="F232" r:id="rId24" display="https://podminky.urs.cz/item/CS_URS_2024_01/998011004"/>
    <hyperlink ref="F243" r:id="rId25" display="https://podminky.urs.cz/item/CS_URS_2024_01/765192001"/>
    <hyperlink ref="F302" r:id="rId26" display="https://podminky.urs.cz/item/CS_URS_2024_01/783000103"/>
    <hyperlink ref="F311" r:id="rId27" display="https://podminky.urs.cz/item/CS_URS_2024_01/783801243"/>
    <hyperlink ref="F319" r:id="rId28" display="https://podminky.urs.cz/item/CS_URS_2024_01/783801401"/>
    <hyperlink ref="F329" r:id="rId29" display="https://podminky.urs.cz/item/CS_URS_2024_01/783801503"/>
    <hyperlink ref="F339" r:id="rId30" display="https://podminky.urs.cz/item/CS_URS_2024_01/783806811"/>
    <hyperlink ref="F349" r:id="rId31" display="https://podminky.urs.cz/item/CS_URS_2024_01/783823167"/>
    <hyperlink ref="F359" r:id="rId32" display="https://podminky.urs.cz/item/CS_URS_2024_01/783826625"/>
    <hyperlink ref="F367" r:id="rId33" display="https://podminky.urs.cz/item/CS_URS_2024_01/78382744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82</v>
      </c>
    </row>
    <row r="4" s="1" customFormat="1" ht="24.96" customHeight="1">
      <c r="B4" s="23"/>
      <c r="D4" s="134" t="s">
        <v>90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Obnova vnějšího pláště kostela Zvěstování P. Marie v Mariánské Týnici – severní a jižní apsida.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91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481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13. 2. 2024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tr">
        <f>IF('Rekapitulace stavby'!AN10="","",'Rekapitulace stavby'!AN10)</f>
        <v/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tr">
        <f>IF('Rekapitulace stavby'!E11="","",'Rekapitulace stavby'!E11)</f>
        <v xml:space="preserve"> </v>
      </c>
      <c r="F15" s="41"/>
      <c r="G15" s="41"/>
      <c r="H15" s="41"/>
      <c r="I15" s="136" t="s">
        <v>28</v>
      </c>
      <c r="J15" s="140" t="str">
        <f>IF('Rekapitulace stavby'!AN11="","",'Rekapitulace stavby'!AN11)</f>
        <v/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32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34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35</v>
      </c>
      <c r="F24" s="41"/>
      <c r="G24" s="41"/>
      <c r="H24" s="41"/>
      <c r="I24" s="136" t="s">
        <v>28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36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42"/>
      <c r="B27" s="143"/>
      <c r="C27" s="142"/>
      <c r="D27" s="142"/>
      <c r="E27" s="144" t="s">
        <v>37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38</v>
      </c>
      <c r="E30" s="41"/>
      <c r="F30" s="41"/>
      <c r="G30" s="41"/>
      <c r="H30" s="41"/>
      <c r="I30" s="41"/>
      <c r="J30" s="148">
        <f>ROUND(J82,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40</v>
      </c>
      <c r="G32" s="41"/>
      <c r="H32" s="41"/>
      <c r="I32" s="149" t="s">
        <v>39</v>
      </c>
      <c r="J32" s="149" t="s">
        <v>41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42</v>
      </c>
      <c r="E33" s="136" t="s">
        <v>43</v>
      </c>
      <c r="F33" s="151">
        <f>ROUND((SUM(BE82:BE114)),  2)</f>
        <v>0</v>
      </c>
      <c r="G33" s="41"/>
      <c r="H33" s="41"/>
      <c r="I33" s="152">
        <v>0.20999999999999999</v>
      </c>
      <c r="J33" s="151">
        <f>ROUND(((SUM(BE82:BE114))*I33),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44</v>
      </c>
      <c r="F34" s="151">
        <f>ROUND((SUM(BF82:BF114)),  2)</f>
        <v>0</v>
      </c>
      <c r="G34" s="41"/>
      <c r="H34" s="41"/>
      <c r="I34" s="152">
        <v>0.12</v>
      </c>
      <c r="J34" s="151">
        <f>ROUND(((SUM(BF82:BF114))*I34),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45</v>
      </c>
      <c r="F35" s="151">
        <f>ROUND((SUM(BG82:BG114)),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46</v>
      </c>
      <c r="F36" s="151">
        <f>ROUND((SUM(BH82:BH114)),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47</v>
      </c>
      <c r="F37" s="151">
        <f>ROUND((SUM(BI82:BI114)),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Obnova vnějšího pláště kostela Zvěstování P. Marie v Mariánské Týnici – severní a jižní apsida.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VON - Vedlejší a ostatní rozpočtové náklady 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Kralovice, Mariánský Týnec</v>
      </c>
      <c r="G52" s="43"/>
      <c r="H52" s="43"/>
      <c r="I52" s="35" t="s">
        <v>23</v>
      </c>
      <c r="J52" s="75" t="str">
        <f>IF(J12="","",J12)</f>
        <v>13. 2. 2024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>Atelier Soukup Opl Švehla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Michal Jirka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94</v>
      </c>
      <c r="D57" s="166"/>
      <c r="E57" s="166"/>
      <c r="F57" s="166"/>
      <c r="G57" s="166"/>
      <c r="H57" s="166"/>
      <c r="I57" s="166"/>
      <c r="J57" s="167" t="s">
        <v>95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70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96</v>
      </c>
    </row>
    <row r="60" s="9" customFormat="1" ht="24.96" customHeight="1">
      <c r="A60" s="9"/>
      <c r="B60" s="169"/>
      <c r="C60" s="170"/>
      <c r="D60" s="171" t="s">
        <v>482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483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484</v>
      </c>
      <c r="E62" s="178"/>
      <c r="F62" s="178"/>
      <c r="G62" s="178"/>
      <c r="H62" s="178"/>
      <c r="I62" s="178"/>
      <c r="J62" s="179">
        <f>J94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115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6.25" customHeight="1">
      <c r="A72" s="41"/>
      <c r="B72" s="42"/>
      <c r="C72" s="43"/>
      <c r="D72" s="43"/>
      <c r="E72" s="164" t="str">
        <f>E7</f>
        <v>Obnova vnějšího pláště kostela Zvěstování P. Marie v Mariánské Týnici – severní a jižní apsida.</v>
      </c>
      <c r="F72" s="35"/>
      <c r="G72" s="35"/>
      <c r="H72" s="35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91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 xml:space="preserve">VON - Vedlejší a ostatní rozpočtové náklady </v>
      </c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>Kralovice, Mariánský Týnec</v>
      </c>
      <c r="G76" s="43"/>
      <c r="H76" s="43"/>
      <c r="I76" s="35" t="s">
        <v>23</v>
      </c>
      <c r="J76" s="75" t="str">
        <f>IF(J12="","",J12)</f>
        <v>13. 2. 2024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5" t="s">
        <v>25</v>
      </c>
      <c r="D78" s="43"/>
      <c r="E78" s="43"/>
      <c r="F78" s="30" t="str">
        <f>E15</f>
        <v xml:space="preserve"> </v>
      </c>
      <c r="G78" s="43"/>
      <c r="H78" s="43"/>
      <c r="I78" s="35" t="s">
        <v>31</v>
      </c>
      <c r="J78" s="39" t="str">
        <f>E21</f>
        <v>Atelier Soukup Opl Švehla s.r.o.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29</v>
      </c>
      <c r="D79" s="43"/>
      <c r="E79" s="43"/>
      <c r="F79" s="30" t="str">
        <f>IF(E18="","",E18)</f>
        <v>Vyplň údaj</v>
      </c>
      <c r="G79" s="43"/>
      <c r="H79" s="43"/>
      <c r="I79" s="35" t="s">
        <v>34</v>
      </c>
      <c r="J79" s="39" t="str">
        <f>E24</f>
        <v>Michal Jirka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1"/>
      <c r="B81" s="182"/>
      <c r="C81" s="183" t="s">
        <v>116</v>
      </c>
      <c r="D81" s="184" t="s">
        <v>57</v>
      </c>
      <c r="E81" s="184" t="s">
        <v>53</v>
      </c>
      <c r="F81" s="184" t="s">
        <v>54</v>
      </c>
      <c r="G81" s="184" t="s">
        <v>117</v>
      </c>
      <c r="H81" s="184" t="s">
        <v>118</v>
      </c>
      <c r="I81" s="184" t="s">
        <v>119</v>
      </c>
      <c r="J81" s="184" t="s">
        <v>95</v>
      </c>
      <c r="K81" s="185" t="s">
        <v>120</v>
      </c>
      <c r="L81" s="186"/>
      <c r="M81" s="95" t="s">
        <v>19</v>
      </c>
      <c r="N81" s="96" t="s">
        <v>42</v>
      </c>
      <c r="O81" s="96" t="s">
        <v>121</v>
      </c>
      <c r="P81" s="96" t="s">
        <v>122</v>
      </c>
      <c r="Q81" s="96" t="s">
        <v>123</v>
      </c>
      <c r="R81" s="96" t="s">
        <v>124</v>
      </c>
      <c r="S81" s="96" t="s">
        <v>125</v>
      </c>
      <c r="T81" s="97" t="s">
        <v>126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1"/>
      <c r="B82" s="42"/>
      <c r="C82" s="102" t="s">
        <v>127</v>
      </c>
      <c r="D82" s="43"/>
      <c r="E82" s="43"/>
      <c r="F82" s="43"/>
      <c r="G82" s="43"/>
      <c r="H82" s="43"/>
      <c r="I82" s="43"/>
      <c r="J82" s="187">
        <f>BK82</f>
        <v>0</v>
      </c>
      <c r="K82" s="43"/>
      <c r="L82" s="47"/>
      <c r="M82" s="98"/>
      <c r="N82" s="188"/>
      <c r="O82" s="99"/>
      <c r="P82" s="189">
        <f>P83</f>
        <v>0</v>
      </c>
      <c r="Q82" s="99"/>
      <c r="R82" s="189">
        <f>R83</f>
        <v>0</v>
      </c>
      <c r="S82" s="99"/>
      <c r="T82" s="190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71</v>
      </c>
      <c r="AU82" s="20" t="s">
        <v>96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71</v>
      </c>
      <c r="E83" s="195" t="s">
        <v>485</v>
      </c>
      <c r="F83" s="195" t="s">
        <v>486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P84+P94</f>
        <v>0</v>
      </c>
      <c r="Q83" s="200"/>
      <c r="R83" s="201">
        <f>R84+R94</f>
        <v>0</v>
      </c>
      <c r="S83" s="200"/>
      <c r="T83" s="202">
        <f>T84+T94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175</v>
      </c>
      <c r="AT83" s="204" t="s">
        <v>71</v>
      </c>
      <c r="AU83" s="204" t="s">
        <v>72</v>
      </c>
      <c r="AY83" s="203" t="s">
        <v>130</v>
      </c>
      <c r="BK83" s="205">
        <f>BK84+BK94</f>
        <v>0</v>
      </c>
    </row>
    <row r="84" s="12" customFormat="1" ht="22.8" customHeight="1">
      <c r="A84" s="12"/>
      <c r="B84" s="192"/>
      <c r="C84" s="193"/>
      <c r="D84" s="194" t="s">
        <v>71</v>
      </c>
      <c r="E84" s="206" t="s">
        <v>487</v>
      </c>
      <c r="F84" s="206" t="s">
        <v>488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SUM(P85:P93)</f>
        <v>0</v>
      </c>
      <c r="Q84" s="200"/>
      <c r="R84" s="201">
        <f>SUM(R85:R93)</f>
        <v>0</v>
      </c>
      <c r="S84" s="200"/>
      <c r="T84" s="202">
        <f>SUM(T85:T93)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175</v>
      </c>
      <c r="AT84" s="204" t="s">
        <v>71</v>
      </c>
      <c r="AU84" s="204" t="s">
        <v>80</v>
      </c>
      <c r="AY84" s="203" t="s">
        <v>130</v>
      </c>
      <c r="BK84" s="205">
        <f>SUM(BK85:BK93)</f>
        <v>0</v>
      </c>
    </row>
    <row r="85" s="2" customFormat="1" ht="24.15" customHeight="1">
      <c r="A85" s="41"/>
      <c r="B85" s="42"/>
      <c r="C85" s="208" t="s">
        <v>80</v>
      </c>
      <c r="D85" s="208" t="s">
        <v>135</v>
      </c>
      <c r="E85" s="209" t="s">
        <v>489</v>
      </c>
      <c r="F85" s="210" t="s">
        <v>490</v>
      </c>
      <c r="G85" s="211" t="s">
        <v>491</v>
      </c>
      <c r="H85" s="212">
        <v>1</v>
      </c>
      <c r="I85" s="213"/>
      <c r="J85" s="214">
        <f>ROUND(I85*H85,2)</f>
        <v>0</v>
      </c>
      <c r="K85" s="210" t="s">
        <v>328</v>
      </c>
      <c r="L85" s="47"/>
      <c r="M85" s="215" t="s">
        <v>19</v>
      </c>
      <c r="N85" s="216" t="s">
        <v>43</v>
      </c>
      <c r="O85" s="87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9" t="s">
        <v>492</v>
      </c>
      <c r="AT85" s="219" t="s">
        <v>135</v>
      </c>
      <c r="AU85" s="219" t="s">
        <v>82</v>
      </c>
      <c r="AY85" s="20" t="s">
        <v>130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20" t="s">
        <v>80</v>
      </c>
      <c r="BK85" s="220">
        <f>ROUND(I85*H85,2)</f>
        <v>0</v>
      </c>
      <c r="BL85" s="20" t="s">
        <v>492</v>
      </c>
      <c r="BM85" s="219" t="s">
        <v>493</v>
      </c>
    </row>
    <row r="86" s="2" customFormat="1">
      <c r="A86" s="41"/>
      <c r="B86" s="42"/>
      <c r="C86" s="43"/>
      <c r="D86" s="221" t="s">
        <v>143</v>
      </c>
      <c r="E86" s="43"/>
      <c r="F86" s="222" t="s">
        <v>494</v>
      </c>
      <c r="G86" s="43"/>
      <c r="H86" s="43"/>
      <c r="I86" s="223"/>
      <c r="J86" s="43"/>
      <c r="K86" s="43"/>
      <c r="L86" s="47"/>
      <c r="M86" s="224"/>
      <c r="N86" s="225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143</v>
      </c>
      <c r="AU86" s="20" t="s">
        <v>82</v>
      </c>
    </row>
    <row r="87" s="2" customFormat="1" ht="16.5" customHeight="1">
      <c r="A87" s="41"/>
      <c r="B87" s="42"/>
      <c r="C87" s="208" t="s">
        <v>82</v>
      </c>
      <c r="D87" s="208" t="s">
        <v>135</v>
      </c>
      <c r="E87" s="209" t="s">
        <v>495</v>
      </c>
      <c r="F87" s="210" t="s">
        <v>496</v>
      </c>
      <c r="G87" s="211" t="s">
        <v>218</v>
      </c>
      <c r="H87" s="212">
        <v>1</v>
      </c>
      <c r="I87" s="213"/>
      <c r="J87" s="214">
        <f>ROUND(I87*H87,2)</f>
        <v>0</v>
      </c>
      <c r="K87" s="210" t="s">
        <v>328</v>
      </c>
      <c r="L87" s="47"/>
      <c r="M87" s="215" t="s">
        <v>19</v>
      </c>
      <c r="N87" s="216" t="s">
        <v>43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492</v>
      </c>
      <c r="AT87" s="219" t="s">
        <v>135</v>
      </c>
      <c r="AU87" s="219" t="s">
        <v>82</v>
      </c>
      <c r="AY87" s="20" t="s">
        <v>130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80</v>
      </c>
      <c r="BK87" s="220">
        <f>ROUND(I87*H87,2)</f>
        <v>0</v>
      </c>
      <c r="BL87" s="20" t="s">
        <v>492</v>
      </c>
      <c r="BM87" s="219" t="s">
        <v>497</v>
      </c>
    </row>
    <row r="88" s="2" customFormat="1">
      <c r="A88" s="41"/>
      <c r="B88" s="42"/>
      <c r="C88" s="43"/>
      <c r="D88" s="221" t="s">
        <v>498</v>
      </c>
      <c r="E88" s="43"/>
      <c r="F88" s="286" t="s">
        <v>499</v>
      </c>
      <c r="G88" s="43"/>
      <c r="H88" s="43"/>
      <c r="I88" s="223"/>
      <c r="J88" s="43"/>
      <c r="K88" s="43"/>
      <c r="L88" s="47"/>
      <c r="M88" s="224"/>
      <c r="N88" s="225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498</v>
      </c>
      <c r="AU88" s="20" t="s">
        <v>82</v>
      </c>
    </row>
    <row r="89" s="2" customFormat="1" ht="16.5" customHeight="1">
      <c r="A89" s="41"/>
      <c r="B89" s="42"/>
      <c r="C89" s="208" t="s">
        <v>141</v>
      </c>
      <c r="D89" s="208" t="s">
        <v>135</v>
      </c>
      <c r="E89" s="209" t="s">
        <v>500</v>
      </c>
      <c r="F89" s="210" t="s">
        <v>501</v>
      </c>
      <c r="G89" s="211" t="s">
        <v>491</v>
      </c>
      <c r="H89" s="212">
        <v>1</v>
      </c>
      <c r="I89" s="213"/>
      <c r="J89" s="214">
        <f>ROUND(I89*H89,2)</f>
        <v>0</v>
      </c>
      <c r="K89" s="210" t="s">
        <v>139</v>
      </c>
      <c r="L89" s="47"/>
      <c r="M89" s="215" t="s">
        <v>19</v>
      </c>
      <c r="N89" s="216" t="s">
        <v>43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492</v>
      </c>
      <c r="AT89" s="219" t="s">
        <v>135</v>
      </c>
      <c r="AU89" s="219" t="s">
        <v>82</v>
      </c>
      <c r="AY89" s="20" t="s">
        <v>130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80</v>
      </c>
      <c r="BK89" s="220">
        <f>ROUND(I89*H89,2)</f>
        <v>0</v>
      </c>
      <c r="BL89" s="20" t="s">
        <v>492</v>
      </c>
      <c r="BM89" s="219" t="s">
        <v>502</v>
      </c>
    </row>
    <row r="90" s="2" customFormat="1">
      <c r="A90" s="41"/>
      <c r="B90" s="42"/>
      <c r="C90" s="43"/>
      <c r="D90" s="221" t="s">
        <v>143</v>
      </c>
      <c r="E90" s="43"/>
      <c r="F90" s="222" t="s">
        <v>503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143</v>
      </c>
      <c r="AU90" s="20" t="s">
        <v>82</v>
      </c>
    </row>
    <row r="91" s="2" customFormat="1">
      <c r="A91" s="41"/>
      <c r="B91" s="42"/>
      <c r="C91" s="43"/>
      <c r="D91" s="226" t="s">
        <v>145</v>
      </c>
      <c r="E91" s="43"/>
      <c r="F91" s="227" t="s">
        <v>504</v>
      </c>
      <c r="G91" s="43"/>
      <c r="H91" s="43"/>
      <c r="I91" s="223"/>
      <c r="J91" s="43"/>
      <c r="K91" s="43"/>
      <c r="L91" s="47"/>
      <c r="M91" s="224"/>
      <c r="N91" s="225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145</v>
      </c>
      <c r="AU91" s="20" t="s">
        <v>82</v>
      </c>
    </row>
    <row r="92" s="2" customFormat="1" ht="16.5" customHeight="1">
      <c r="A92" s="41"/>
      <c r="B92" s="42"/>
      <c r="C92" s="208" t="s">
        <v>140</v>
      </c>
      <c r="D92" s="208" t="s">
        <v>135</v>
      </c>
      <c r="E92" s="209" t="s">
        <v>505</v>
      </c>
      <c r="F92" s="210" t="s">
        <v>506</v>
      </c>
      <c r="G92" s="211" t="s">
        <v>491</v>
      </c>
      <c r="H92" s="212">
        <v>1</v>
      </c>
      <c r="I92" s="213"/>
      <c r="J92" s="214">
        <f>ROUND(I92*H92,2)</f>
        <v>0</v>
      </c>
      <c r="K92" s="210" t="s">
        <v>328</v>
      </c>
      <c r="L92" s="47"/>
      <c r="M92" s="215" t="s">
        <v>19</v>
      </c>
      <c r="N92" s="216" t="s">
        <v>43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492</v>
      </c>
      <c r="AT92" s="219" t="s">
        <v>135</v>
      </c>
      <c r="AU92" s="219" t="s">
        <v>82</v>
      </c>
      <c r="AY92" s="20" t="s">
        <v>130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80</v>
      </c>
      <c r="BK92" s="220">
        <f>ROUND(I92*H92,2)</f>
        <v>0</v>
      </c>
      <c r="BL92" s="20" t="s">
        <v>492</v>
      </c>
      <c r="BM92" s="219" t="s">
        <v>507</v>
      </c>
    </row>
    <row r="93" s="2" customFormat="1">
      <c r="A93" s="41"/>
      <c r="B93" s="42"/>
      <c r="C93" s="43"/>
      <c r="D93" s="221" t="s">
        <v>143</v>
      </c>
      <c r="E93" s="43"/>
      <c r="F93" s="222" t="s">
        <v>506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143</v>
      </c>
      <c r="AU93" s="20" t="s">
        <v>82</v>
      </c>
    </row>
    <row r="94" s="12" customFormat="1" ht="22.8" customHeight="1">
      <c r="A94" s="12"/>
      <c r="B94" s="192"/>
      <c r="C94" s="193"/>
      <c r="D94" s="194" t="s">
        <v>71</v>
      </c>
      <c r="E94" s="206" t="s">
        <v>508</v>
      </c>
      <c r="F94" s="206" t="s">
        <v>509</v>
      </c>
      <c r="G94" s="193"/>
      <c r="H94" s="193"/>
      <c r="I94" s="196"/>
      <c r="J94" s="207">
        <f>BK94</f>
        <v>0</v>
      </c>
      <c r="K94" s="193"/>
      <c r="L94" s="198"/>
      <c r="M94" s="199"/>
      <c r="N94" s="200"/>
      <c r="O94" s="200"/>
      <c r="P94" s="201">
        <f>SUM(P95:P114)</f>
        <v>0</v>
      </c>
      <c r="Q94" s="200"/>
      <c r="R94" s="201">
        <f>SUM(R95:R114)</f>
        <v>0</v>
      </c>
      <c r="S94" s="200"/>
      <c r="T94" s="202">
        <f>SUM(T95:T114)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175</v>
      </c>
      <c r="AT94" s="204" t="s">
        <v>71</v>
      </c>
      <c r="AU94" s="204" t="s">
        <v>80</v>
      </c>
      <c r="AY94" s="203" t="s">
        <v>130</v>
      </c>
      <c r="BK94" s="205">
        <f>SUM(BK95:BK114)</f>
        <v>0</v>
      </c>
    </row>
    <row r="95" s="2" customFormat="1" ht="16.5" customHeight="1">
      <c r="A95" s="41"/>
      <c r="B95" s="42"/>
      <c r="C95" s="208" t="s">
        <v>175</v>
      </c>
      <c r="D95" s="208" t="s">
        <v>135</v>
      </c>
      <c r="E95" s="209" t="s">
        <v>510</v>
      </c>
      <c r="F95" s="210" t="s">
        <v>511</v>
      </c>
      <c r="G95" s="211" t="s">
        <v>491</v>
      </c>
      <c r="H95" s="212">
        <v>1</v>
      </c>
      <c r="I95" s="213"/>
      <c r="J95" s="214">
        <f>ROUND(I95*H95,2)</f>
        <v>0</v>
      </c>
      <c r="K95" s="210" t="s">
        <v>139</v>
      </c>
      <c r="L95" s="47"/>
      <c r="M95" s="215" t="s">
        <v>19</v>
      </c>
      <c r="N95" s="216" t="s">
        <v>43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492</v>
      </c>
      <c r="AT95" s="219" t="s">
        <v>135</v>
      </c>
      <c r="AU95" s="219" t="s">
        <v>82</v>
      </c>
      <c r="AY95" s="20" t="s">
        <v>130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80</v>
      </c>
      <c r="BK95" s="220">
        <f>ROUND(I95*H95,2)</f>
        <v>0</v>
      </c>
      <c r="BL95" s="20" t="s">
        <v>492</v>
      </c>
      <c r="BM95" s="219" t="s">
        <v>512</v>
      </c>
    </row>
    <row r="96" s="2" customFormat="1">
      <c r="A96" s="41"/>
      <c r="B96" s="42"/>
      <c r="C96" s="43"/>
      <c r="D96" s="221" t="s">
        <v>143</v>
      </c>
      <c r="E96" s="43"/>
      <c r="F96" s="222" t="s">
        <v>513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143</v>
      </c>
      <c r="AU96" s="20" t="s">
        <v>82</v>
      </c>
    </row>
    <row r="97" s="2" customFormat="1">
      <c r="A97" s="41"/>
      <c r="B97" s="42"/>
      <c r="C97" s="43"/>
      <c r="D97" s="226" t="s">
        <v>145</v>
      </c>
      <c r="E97" s="43"/>
      <c r="F97" s="227" t="s">
        <v>514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145</v>
      </c>
      <c r="AU97" s="20" t="s">
        <v>82</v>
      </c>
    </row>
    <row r="98" s="2" customFormat="1">
      <c r="A98" s="41"/>
      <c r="B98" s="42"/>
      <c r="C98" s="43"/>
      <c r="D98" s="221" t="s">
        <v>498</v>
      </c>
      <c r="E98" s="43"/>
      <c r="F98" s="286" t="s">
        <v>515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498</v>
      </c>
      <c r="AU98" s="20" t="s">
        <v>82</v>
      </c>
    </row>
    <row r="99" s="2" customFormat="1" ht="16.5" customHeight="1">
      <c r="A99" s="41"/>
      <c r="B99" s="42"/>
      <c r="C99" s="208" t="s">
        <v>131</v>
      </c>
      <c r="D99" s="208" t="s">
        <v>135</v>
      </c>
      <c r="E99" s="209" t="s">
        <v>516</v>
      </c>
      <c r="F99" s="210" t="s">
        <v>517</v>
      </c>
      <c r="G99" s="211" t="s">
        <v>491</v>
      </c>
      <c r="H99" s="212">
        <v>1</v>
      </c>
      <c r="I99" s="213"/>
      <c r="J99" s="214">
        <f>ROUND(I99*H99,2)</f>
        <v>0</v>
      </c>
      <c r="K99" s="210" t="s">
        <v>139</v>
      </c>
      <c r="L99" s="47"/>
      <c r="M99" s="215" t="s">
        <v>19</v>
      </c>
      <c r="N99" s="216" t="s">
        <v>43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492</v>
      </c>
      <c r="AT99" s="219" t="s">
        <v>135</v>
      </c>
      <c r="AU99" s="219" t="s">
        <v>82</v>
      </c>
      <c r="AY99" s="20" t="s">
        <v>130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80</v>
      </c>
      <c r="BK99" s="220">
        <f>ROUND(I99*H99,2)</f>
        <v>0</v>
      </c>
      <c r="BL99" s="20" t="s">
        <v>492</v>
      </c>
      <c r="BM99" s="219" t="s">
        <v>518</v>
      </c>
    </row>
    <row r="100" s="2" customFormat="1">
      <c r="A100" s="41"/>
      <c r="B100" s="42"/>
      <c r="C100" s="43"/>
      <c r="D100" s="221" t="s">
        <v>143</v>
      </c>
      <c r="E100" s="43"/>
      <c r="F100" s="222" t="s">
        <v>519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143</v>
      </c>
      <c r="AU100" s="20" t="s">
        <v>82</v>
      </c>
    </row>
    <row r="101" s="2" customFormat="1">
      <c r="A101" s="41"/>
      <c r="B101" s="42"/>
      <c r="C101" s="43"/>
      <c r="D101" s="226" t="s">
        <v>145</v>
      </c>
      <c r="E101" s="43"/>
      <c r="F101" s="227" t="s">
        <v>520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145</v>
      </c>
      <c r="AU101" s="20" t="s">
        <v>82</v>
      </c>
    </row>
    <row r="102" s="2" customFormat="1">
      <c r="A102" s="41"/>
      <c r="B102" s="42"/>
      <c r="C102" s="43"/>
      <c r="D102" s="221" t="s">
        <v>498</v>
      </c>
      <c r="E102" s="43"/>
      <c r="F102" s="286" t="s">
        <v>521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498</v>
      </c>
      <c r="AU102" s="20" t="s">
        <v>82</v>
      </c>
    </row>
    <row r="103" s="2" customFormat="1" ht="16.5" customHeight="1">
      <c r="A103" s="41"/>
      <c r="B103" s="42"/>
      <c r="C103" s="208" t="s">
        <v>196</v>
      </c>
      <c r="D103" s="208" t="s">
        <v>135</v>
      </c>
      <c r="E103" s="209" t="s">
        <v>522</v>
      </c>
      <c r="F103" s="210" t="s">
        <v>523</v>
      </c>
      <c r="G103" s="211" t="s">
        <v>491</v>
      </c>
      <c r="H103" s="212">
        <v>1</v>
      </c>
      <c r="I103" s="213"/>
      <c r="J103" s="214">
        <f>ROUND(I103*H103,2)</f>
        <v>0</v>
      </c>
      <c r="K103" s="210" t="s">
        <v>139</v>
      </c>
      <c r="L103" s="47"/>
      <c r="M103" s="215" t="s">
        <v>19</v>
      </c>
      <c r="N103" s="216" t="s">
        <v>43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492</v>
      </c>
      <c r="AT103" s="219" t="s">
        <v>135</v>
      </c>
      <c r="AU103" s="219" t="s">
        <v>82</v>
      </c>
      <c r="AY103" s="20" t="s">
        <v>130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80</v>
      </c>
      <c r="BK103" s="220">
        <f>ROUND(I103*H103,2)</f>
        <v>0</v>
      </c>
      <c r="BL103" s="20" t="s">
        <v>492</v>
      </c>
      <c r="BM103" s="219" t="s">
        <v>524</v>
      </c>
    </row>
    <row r="104" s="2" customFormat="1">
      <c r="A104" s="41"/>
      <c r="B104" s="42"/>
      <c r="C104" s="43"/>
      <c r="D104" s="221" t="s">
        <v>143</v>
      </c>
      <c r="E104" s="43"/>
      <c r="F104" s="222" t="s">
        <v>525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143</v>
      </c>
      <c r="AU104" s="20" t="s">
        <v>82</v>
      </c>
    </row>
    <row r="105" s="2" customFormat="1">
      <c r="A105" s="41"/>
      <c r="B105" s="42"/>
      <c r="C105" s="43"/>
      <c r="D105" s="226" t="s">
        <v>145</v>
      </c>
      <c r="E105" s="43"/>
      <c r="F105" s="227" t="s">
        <v>526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145</v>
      </c>
      <c r="AU105" s="20" t="s">
        <v>82</v>
      </c>
    </row>
    <row r="106" s="2" customFormat="1" ht="16.5" customHeight="1">
      <c r="A106" s="41"/>
      <c r="B106" s="42"/>
      <c r="C106" s="208" t="s">
        <v>203</v>
      </c>
      <c r="D106" s="208" t="s">
        <v>135</v>
      </c>
      <c r="E106" s="209" t="s">
        <v>527</v>
      </c>
      <c r="F106" s="210" t="s">
        <v>528</v>
      </c>
      <c r="G106" s="211" t="s">
        <v>491</v>
      </c>
      <c r="H106" s="212">
        <v>1</v>
      </c>
      <c r="I106" s="213"/>
      <c r="J106" s="214">
        <f>ROUND(I106*H106,2)</f>
        <v>0</v>
      </c>
      <c r="K106" s="210" t="s">
        <v>139</v>
      </c>
      <c r="L106" s="47"/>
      <c r="M106" s="215" t="s">
        <v>19</v>
      </c>
      <c r="N106" s="216" t="s">
        <v>43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492</v>
      </c>
      <c r="AT106" s="219" t="s">
        <v>135</v>
      </c>
      <c r="AU106" s="219" t="s">
        <v>82</v>
      </c>
      <c r="AY106" s="20" t="s">
        <v>130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80</v>
      </c>
      <c r="BK106" s="220">
        <f>ROUND(I106*H106,2)</f>
        <v>0</v>
      </c>
      <c r="BL106" s="20" t="s">
        <v>492</v>
      </c>
      <c r="BM106" s="219" t="s">
        <v>529</v>
      </c>
    </row>
    <row r="107" s="2" customFormat="1">
      <c r="A107" s="41"/>
      <c r="B107" s="42"/>
      <c r="C107" s="43"/>
      <c r="D107" s="221" t="s">
        <v>143</v>
      </c>
      <c r="E107" s="43"/>
      <c r="F107" s="222" t="s">
        <v>530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143</v>
      </c>
      <c r="AU107" s="20" t="s">
        <v>82</v>
      </c>
    </row>
    <row r="108" s="2" customFormat="1">
      <c r="A108" s="41"/>
      <c r="B108" s="42"/>
      <c r="C108" s="43"/>
      <c r="D108" s="226" t="s">
        <v>145</v>
      </c>
      <c r="E108" s="43"/>
      <c r="F108" s="227" t="s">
        <v>531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145</v>
      </c>
      <c r="AU108" s="20" t="s">
        <v>82</v>
      </c>
    </row>
    <row r="109" s="2" customFormat="1" ht="16.5" customHeight="1">
      <c r="A109" s="41"/>
      <c r="B109" s="42"/>
      <c r="C109" s="208" t="s">
        <v>192</v>
      </c>
      <c r="D109" s="208" t="s">
        <v>135</v>
      </c>
      <c r="E109" s="209" t="s">
        <v>532</v>
      </c>
      <c r="F109" s="210" t="s">
        <v>533</v>
      </c>
      <c r="G109" s="211" t="s">
        <v>491</v>
      </c>
      <c r="H109" s="212">
        <v>1</v>
      </c>
      <c r="I109" s="213"/>
      <c r="J109" s="214">
        <f>ROUND(I109*H109,2)</f>
        <v>0</v>
      </c>
      <c r="K109" s="210" t="s">
        <v>139</v>
      </c>
      <c r="L109" s="47"/>
      <c r="M109" s="215" t="s">
        <v>19</v>
      </c>
      <c r="N109" s="216" t="s">
        <v>43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492</v>
      </c>
      <c r="AT109" s="219" t="s">
        <v>135</v>
      </c>
      <c r="AU109" s="219" t="s">
        <v>82</v>
      </c>
      <c r="AY109" s="20" t="s">
        <v>130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80</v>
      </c>
      <c r="BK109" s="220">
        <f>ROUND(I109*H109,2)</f>
        <v>0</v>
      </c>
      <c r="BL109" s="20" t="s">
        <v>492</v>
      </c>
      <c r="BM109" s="219" t="s">
        <v>534</v>
      </c>
    </row>
    <row r="110" s="2" customFormat="1">
      <c r="A110" s="41"/>
      <c r="B110" s="42"/>
      <c r="C110" s="43"/>
      <c r="D110" s="221" t="s">
        <v>143</v>
      </c>
      <c r="E110" s="43"/>
      <c r="F110" s="222" t="s">
        <v>535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143</v>
      </c>
      <c r="AU110" s="20" t="s">
        <v>82</v>
      </c>
    </row>
    <row r="111" s="2" customFormat="1">
      <c r="A111" s="41"/>
      <c r="B111" s="42"/>
      <c r="C111" s="43"/>
      <c r="D111" s="226" t="s">
        <v>145</v>
      </c>
      <c r="E111" s="43"/>
      <c r="F111" s="227" t="s">
        <v>536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145</v>
      </c>
      <c r="AU111" s="20" t="s">
        <v>82</v>
      </c>
    </row>
    <row r="112" s="2" customFormat="1" ht="16.5" customHeight="1">
      <c r="A112" s="41"/>
      <c r="B112" s="42"/>
      <c r="C112" s="208" t="s">
        <v>215</v>
      </c>
      <c r="D112" s="208" t="s">
        <v>135</v>
      </c>
      <c r="E112" s="209" t="s">
        <v>537</v>
      </c>
      <c r="F112" s="210" t="s">
        <v>538</v>
      </c>
      <c r="G112" s="211" t="s">
        <v>491</v>
      </c>
      <c r="H112" s="212">
        <v>1</v>
      </c>
      <c r="I112" s="213"/>
      <c r="J112" s="214">
        <f>ROUND(I112*H112,2)</f>
        <v>0</v>
      </c>
      <c r="K112" s="210" t="s">
        <v>139</v>
      </c>
      <c r="L112" s="47"/>
      <c r="M112" s="215" t="s">
        <v>19</v>
      </c>
      <c r="N112" s="216" t="s">
        <v>43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492</v>
      </c>
      <c r="AT112" s="219" t="s">
        <v>135</v>
      </c>
      <c r="AU112" s="219" t="s">
        <v>82</v>
      </c>
      <c r="AY112" s="20" t="s">
        <v>130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80</v>
      </c>
      <c r="BK112" s="220">
        <f>ROUND(I112*H112,2)</f>
        <v>0</v>
      </c>
      <c r="BL112" s="20" t="s">
        <v>492</v>
      </c>
      <c r="BM112" s="219" t="s">
        <v>539</v>
      </c>
    </row>
    <row r="113" s="2" customFormat="1">
      <c r="A113" s="41"/>
      <c r="B113" s="42"/>
      <c r="C113" s="43"/>
      <c r="D113" s="221" t="s">
        <v>143</v>
      </c>
      <c r="E113" s="43"/>
      <c r="F113" s="222" t="s">
        <v>540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143</v>
      </c>
      <c r="AU113" s="20" t="s">
        <v>82</v>
      </c>
    </row>
    <row r="114" s="2" customFormat="1">
      <c r="A114" s="41"/>
      <c r="B114" s="42"/>
      <c r="C114" s="43"/>
      <c r="D114" s="226" t="s">
        <v>145</v>
      </c>
      <c r="E114" s="43"/>
      <c r="F114" s="227" t="s">
        <v>541</v>
      </c>
      <c r="G114" s="43"/>
      <c r="H114" s="43"/>
      <c r="I114" s="223"/>
      <c r="J114" s="43"/>
      <c r="K114" s="43"/>
      <c r="L114" s="47"/>
      <c r="M114" s="287"/>
      <c r="N114" s="288"/>
      <c r="O114" s="289"/>
      <c r="P114" s="289"/>
      <c r="Q114" s="289"/>
      <c r="R114" s="289"/>
      <c r="S114" s="289"/>
      <c r="T114" s="290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145</v>
      </c>
      <c r="AU114" s="20" t="s">
        <v>82</v>
      </c>
    </row>
    <row r="115" s="2" customFormat="1" ht="6.96" customHeight="1">
      <c r="A115" s="41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47"/>
      <c r="M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</sheetData>
  <sheetProtection sheet="1" autoFilter="0" formatColumns="0" formatRows="0" objects="1" scenarios="1" spinCount="100000" saltValue="NYMnYgyW0GG3F8Jo7vDzSFHN6Tt/S+OxC78fRdjc+nh4T9h9phkhVOT3P/0ySeUBJ9BUgBuw7jywGNiMXHAnrw==" hashValue="INIey+aDZX2Fp1wV4+93hmM4NY1LjFFYXVNr7dd4giLpOkTiY66Jg0mp5AYbzcErarSBU5vwTB+Px+tmGV0l0A==" algorithmName="SHA-512" password="C675"/>
  <autoFilter ref="C81:K11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1" r:id="rId1" display="https://podminky.urs.cz/item/CS_URS_2024_01/013254000"/>
    <hyperlink ref="F97" r:id="rId2" display="https://podminky.urs.cz/item/CS_URS_2024_01/032103000"/>
    <hyperlink ref="F101" r:id="rId3" display="https://podminky.urs.cz/item/CS_URS_2024_01/032503000"/>
    <hyperlink ref="F105" r:id="rId4" display="https://podminky.urs.cz/item/CS_URS_2024_01/032903000"/>
    <hyperlink ref="F108" r:id="rId5" display="https://podminky.urs.cz/item/CS_URS_2024_01/034103000"/>
    <hyperlink ref="F111" r:id="rId6" display="https://podminky.urs.cz/item/CS_URS_2024_01/034203000"/>
    <hyperlink ref="F114" r:id="rId7" display="https://podminky.urs.cz/item/CS_URS_2024_01/039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542</v>
      </c>
      <c r="H4" s="23"/>
    </row>
    <row r="5" s="1" customFormat="1" ht="12" customHeight="1">
      <c r="B5" s="23"/>
      <c r="C5" s="291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2" t="s">
        <v>16</v>
      </c>
      <c r="D6" s="293" t="s">
        <v>17</v>
      </c>
      <c r="E6" s="1"/>
      <c r="F6" s="1"/>
      <c r="H6" s="23"/>
    </row>
    <row r="7" s="1" customFormat="1" ht="24.75" customHeight="1">
      <c r="B7" s="23"/>
      <c r="C7" s="136" t="s">
        <v>23</v>
      </c>
      <c r="D7" s="141" t="str">
        <f>'Rekapitulace stavby'!AN8</f>
        <v>13. 2. 2024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4"/>
      <c r="C9" s="295" t="s">
        <v>53</v>
      </c>
      <c r="D9" s="296" t="s">
        <v>54</v>
      </c>
      <c r="E9" s="296" t="s">
        <v>117</v>
      </c>
      <c r="F9" s="297" t="s">
        <v>543</v>
      </c>
      <c r="G9" s="181"/>
      <c r="H9" s="294"/>
    </row>
    <row r="10" s="2" customFormat="1" ht="26.4" customHeight="1">
      <c r="A10" s="41"/>
      <c r="B10" s="47"/>
      <c r="C10" s="298" t="s">
        <v>77</v>
      </c>
      <c r="D10" s="298" t="s">
        <v>78</v>
      </c>
      <c r="E10" s="41"/>
      <c r="F10" s="41"/>
      <c r="G10" s="41"/>
      <c r="H10" s="47"/>
    </row>
    <row r="11" s="2" customFormat="1" ht="16.8" customHeight="1">
      <c r="A11" s="41"/>
      <c r="B11" s="47"/>
      <c r="C11" s="299" t="s">
        <v>86</v>
      </c>
      <c r="D11" s="300" t="s">
        <v>19</v>
      </c>
      <c r="E11" s="301" t="s">
        <v>19</v>
      </c>
      <c r="F11" s="302">
        <v>3725</v>
      </c>
      <c r="G11" s="41"/>
      <c r="H11" s="47"/>
    </row>
    <row r="12" s="2" customFormat="1" ht="16.8" customHeight="1">
      <c r="A12" s="41"/>
      <c r="B12" s="47"/>
      <c r="C12" s="303" t="s">
        <v>19</v>
      </c>
      <c r="D12" s="303" t="s">
        <v>148</v>
      </c>
      <c r="E12" s="20" t="s">
        <v>19</v>
      </c>
      <c r="F12" s="304">
        <v>0</v>
      </c>
      <c r="G12" s="41"/>
      <c r="H12" s="47"/>
    </row>
    <row r="13" s="2" customFormat="1" ht="16.8" customHeight="1">
      <c r="A13" s="41"/>
      <c r="B13" s="47"/>
      <c r="C13" s="303" t="s">
        <v>86</v>
      </c>
      <c r="D13" s="303" t="s">
        <v>460</v>
      </c>
      <c r="E13" s="20" t="s">
        <v>19</v>
      </c>
      <c r="F13" s="304">
        <v>3725</v>
      </c>
      <c r="G13" s="41"/>
      <c r="H13" s="47"/>
    </row>
    <row r="14" s="2" customFormat="1" ht="16.8" customHeight="1">
      <c r="A14" s="41"/>
      <c r="B14" s="47"/>
      <c r="C14" s="305" t="s">
        <v>544</v>
      </c>
      <c r="D14" s="41"/>
      <c r="E14" s="41"/>
      <c r="F14" s="41"/>
      <c r="G14" s="41"/>
      <c r="H14" s="47"/>
    </row>
    <row r="15" s="2" customFormat="1" ht="16.8" customHeight="1">
      <c r="A15" s="41"/>
      <c r="B15" s="47"/>
      <c r="C15" s="303" t="s">
        <v>455</v>
      </c>
      <c r="D15" s="303" t="s">
        <v>456</v>
      </c>
      <c r="E15" s="20" t="s">
        <v>138</v>
      </c>
      <c r="F15" s="304">
        <v>1862.5</v>
      </c>
      <c r="G15" s="41"/>
      <c r="H15" s="47"/>
    </row>
    <row r="16" s="2" customFormat="1" ht="16.8" customHeight="1">
      <c r="A16" s="41"/>
      <c r="B16" s="47"/>
      <c r="C16" s="303" t="s">
        <v>136</v>
      </c>
      <c r="D16" s="303" t="s">
        <v>137</v>
      </c>
      <c r="E16" s="20" t="s">
        <v>138</v>
      </c>
      <c r="F16" s="304">
        <v>1862.5</v>
      </c>
      <c r="G16" s="41"/>
      <c r="H16" s="47"/>
    </row>
    <row r="17" s="2" customFormat="1" ht="16.8" customHeight="1">
      <c r="A17" s="41"/>
      <c r="B17" s="47"/>
      <c r="C17" s="303" t="s">
        <v>412</v>
      </c>
      <c r="D17" s="303" t="s">
        <v>413</v>
      </c>
      <c r="E17" s="20" t="s">
        <v>138</v>
      </c>
      <c r="F17" s="304">
        <v>279.37400000000002</v>
      </c>
      <c r="G17" s="41"/>
      <c r="H17" s="47"/>
    </row>
    <row r="18" s="2" customFormat="1" ht="16.8" customHeight="1">
      <c r="A18" s="41"/>
      <c r="B18" s="47"/>
      <c r="C18" s="303" t="s">
        <v>420</v>
      </c>
      <c r="D18" s="303" t="s">
        <v>421</v>
      </c>
      <c r="E18" s="20" t="s">
        <v>138</v>
      </c>
      <c r="F18" s="304">
        <v>1862.5</v>
      </c>
      <c r="G18" s="41"/>
      <c r="H18" s="47"/>
    </row>
    <row r="19" s="2" customFormat="1" ht="16.8" customHeight="1">
      <c r="A19" s="41"/>
      <c r="B19" s="47"/>
      <c r="C19" s="303" t="s">
        <v>429</v>
      </c>
      <c r="D19" s="303" t="s">
        <v>430</v>
      </c>
      <c r="E19" s="20" t="s">
        <v>138</v>
      </c>
      <c r="F19" s="304">
        <v>1862.5</v>
      </c>
      <c r="G19" s="41"/>
      <c r="H19" s="47"/>
    </row>
    <row r="20" s="2" customFormat="1" ht="16.8" customHeight="1">
      <c r="A20" s="41"/>
      <c r="B20" s="47"/>
      <c r="C20" s="303" t="s">
        <v>435</v>
      </c>
      <c r="D20" s="303" t="s">
        <v>436</v>
      </c>
      <c r="E20" s="20" t="s">
        <v>138</v>
      </c>
      <c r="F20" s="304">
        <v>186.25</v>
      </c>
      <c r="G20" s="41"/>
      <c r="H20" s="47"/>
    </row>
    <row r="21" s="2" customFormat="1" ht="16.8" customHeight="1">
      <c r="A21" s="41"/>
      <c r="B21" s="47"/>
      <c r="C21" s="303" t="s">
        <v>442</v>
      </c>
      <c r="D21" s="303" t="s">
        <v>443</v>
      </c>
      <c r="E21" s="20" t="s">
        <v>138</v>
      </c>
      <c r="F21" s="304">
        <v>1862.5</v>
      </c>
      <c r="G21" s="41"/>
      <c r="H21" s="47"/>
    </row>
    <row r="22" s="2" customFormat="1" ht="16.8" customHeight="1">
      <c r="A22" s="41"/>
      <c r="B22" s="47"/>
      <c r="C22" s="303" t="s">
        <v>448</v>
      </c>
      <c r="D22" s="303" t="s">
        <v>449</v>
      </c>
      <c r="E22" s="20" t="s">
        <v>138</v>
      </c>
      <c r="F22" s="304">
        <v>279.37400000000002</v>
      </c>
      <c r="G22" s="41"/>
      <c r="H22" s="47"/>
    </row>
    <row r="23" s="2" customFormat="1">
      <c r="A23" s="41"/>
      <c r="B23" s="47"/>
      <c r="C23" s="303" t="s">
        <v>242</v>
      </c>
      <c r="D23" s="303" t="s">
        <v>243</v>
      </c>
      <c r="E23" s="20" t="s">
        <v>138</v>
      </c>
      <c r="F23" s="304">
        <v>1862.5</v>
      </c>
      <c r="G23" s="41"/>
      <c r="H23" s="47"/>
    </row>
    <row r="24" s="2" customFormat="1" ht="16.8" customHeight="1">
      <c r="A24" s="41"/>
      <c r="B24" s="47"/>
      <c r="C24" s="299" t="s">
        <v>88</v>
      </c>
      <c r="D24" s="300" t="s">
        <v>19</v>
      </c>
      <c r="E24" s="301" t="s">
        <v>19</v>
      </c>
      <c r="F24" s="302">
        <v>2125</v>
      </c>
      <c r="G24" s="41"/>
      <c r="H24" s="47"/>
    </row>
    <row r="25" s="2" customFormat="1" ht="16.8" customHeight="1">
      <c r="A25" s="41"/>
      <c r="B25" s="47"/>
      <c r="C25" s="303" t="s">
        <v>19</v>
      </c>
      <c r="D25" s="303" t="s">
        <v>148</v>
      </c>
      <c r="E25" s="20" t="s">
        <v>19</v>
      </c>
      <c r="F25" s="304">
        <v>0</v>
      </c>
      <c r="G25" s="41"/>
      <c r="H25" s="47"/>
    </row>
    <row r="26" s="2" customFormat="1" ht="16.8" customHeight="1">
      <c r="A26" s="41"/>
      <c r="B26" s="47"/>
      <c r="C26" s="303" t="s">
        <v>19</v>
      </c>
      <c r="D26" s="303" t="s">
        <v>202</v>
      </c>
      <c r="E26" s="20" t="s">
        <v>19</v>
      </c>
      <c r="F26" s="304">
        <v>2125</v>
      </c>
      <c r="G26" s="41"/>
      <c r="H26" s="47"/>
    </row>
    <row r="27" s="2" customFormat="1" ht="16.8" customHeight="1">
      <c r="A27" s="41"/>
      <c r="B27" s="47"/>
      <c r="C27" s="303" t="s">
        <v>88</v>
      </c>
      <c r="D27" s="303" t="s">
        <v>151</v>
      </c>
      <c r="E27" s="20" t="s">
        <v>19</v>
      </c>
      <c r="F27" s="304">
        <v>2125</v>
      </c>
      <c r="G27" s="41"/>
      <c r="H27" s="47"/>
    </row>
    <row r="28" s="2" customFormat="1" ht="16.8" customHeight="1">
      <c r="A28" s="41"/>
      <c r="B28" s="47"/>
      <c r="C28" s="305" t="s">
        <v>544</v>
      </c>
      <c r="D28" s="41"/>
      <c r="E28" s="41"/>
      <c r="F28" s="41"/>
      <c r="G28" s="41"/>
      <c r="H28" s="47"/>
    </row>
    <row r="29" s="2" customFormat="1">
      <c r="A29" s="41"/>
      <c r="B29" s="47"/>
      <c r="C29" s="303" t="s">
        <v>197</v>
      </c>
      <c r="D29" s="303" t="s">
        <v>198</v>
      </c>
      <c r="E29" s="20" t="s">
        <v>138</v>
      </c>
      <c r="F29" s="304">
        <v>2125</v>
      </c>
      <c r="G29" s="41"/>
      <c r="H29" s="47"/>
    </row>
    <row r="30" s="2" customFormat="1">
      <c r="A30" s="41"/>
      <c r="B30" s="47"/>
      <c r="C30" s="303" t="s">
        <v>204</v>
      </c>
      <c r="D30" s="303" t="s">
        <v>205</v>
      </c>
      <c r="E30" s="20" t="s">
        <v>138</v>
      </c>
      <c r="F30" s="304">
        <v>382500</v>
      </c>
      <c r="G30" s="41"/>
      <c r="H30" s="47"/>
    </row>
    <row r="31" s="2" customFormat="1">
      <c r="A31" s="41"/>
      <c r="B31" s="47"/>
      <c r="C31" s="303" t="s">
        <v>210</v>
      </c>
      <c r="D31" s="303" t="s">
        <v>211</v>
      </c>
      <c r="E31" s="20" t="s">
        <v>138</v>
      </c>
      <c r="F31" s="304">
        <v>2125</v>
      </c>
      <c r="G31" s="41"/>
      <c r="H31" s="47"/>
    </row>
    <row r="32" s="2" customFormat="1" ht="16.8" customHeight="1">
      <c r="A32" s="41"/>
      <c r="B32" s="47"/>
      <c r="C32" s="303" t="s">
        <v>223</v>
      </c>
      <c r="D32" s="303" t="s">
        <v>224</v>
      </c>
      <c r="E32" s="20" t="s">
        <v>138</v>
      </c>
      <c r="F32" s="304">
        <v>2125</v>
      </c>
      <c r="G32" s="41"/>
      <c r="H32" s="47"/>
    </row>
    <row r="33" s="2" customFormat="1" ht="16.8" customHeight="1">
      <c r="A33" s="41"/>
      <c r="B33" s="47"/>
      <c r="C33" s="303" t="s">
        <v>228</v>
      </c>
      <c r="D33" s="303" t="s">
        <v>229</v>
      </c>
      <c r="E33" s="20" t="s">
        <v>138</v>
      </c>
      <c r="F33" s="304">
        <v>382500</v>
      </c>
      <c r="G33" s="41"/>
      <c r="H33" s="47"/>
    </row>
    <row r="34" s="2" customFormat="1" ht="16.8" customHeight="1">
      <c r="A34" s="41"/>
      <c r="B34" s="47"/>
      <c r="C34" s="303" t="s">
        <v>234</v>
      </c>
      <c r="D34" s="303" t="s">
        <v>235</v>
      </c>
      <c r="E34" s="20" t="s">
        <v>138</v>
      </c>
      <c r="F34" s="304">
        <v>2125</v>
      </c>
      <c r="G34" s="41"/>
      <c r="H34" s="47"/>
    </row>
    <row r="35" s="2" customFormat="1" ht="16.8" customHeight="1">
      <c r="A35" s="41"/>
      <c r="B35" s="47"/>
      <c r="C35" s="303" t="s">
        <v>275</v>
      </c>
      <c r="D35" s="303" t="s">
        <v>276</v>
      </c>
      <c r="E35" s="20" t="s">
        <v>138</v>
      </c>
      <c r="F35" s="304">
        <v>2125</v>
      </c>
      <c r="G35" s="41"/>
      <c r="H35" s="47"/>
    </row>
    <row r="36" s="2" customFormat="1" ht="16.8" customHeight="1">
      <c r="A36" s="41"/>
      <c r="B36" s="47"/>
      <c r="C36" s="303" t="s">
        <v>281</v>
      </c>
      <c r="D36" s="303" t="s">
        <v>282</v>
      </c>
      <c r="E36" s="20" t="s">
        <v>138</v>
      </c>
      <c r="F36" s="304">
        <v>2125</v>
      </c>
      <c r="G36" s="41"/>
      <c r="H36" s="47"/>
    </row>
    <row r="37" s="2" customFormat="1" ht="7.44" customHeight="1">
      <c r="A37" s="41"/>
      <c r="B37" s="160"/>
      <c r="C37" s="161"/>
      <c r="D37" s="161"/>
      <c r="E37" s="161"/>
      <c r="F37" s="161"/>
      <c r="G37" s="161"/>
      <c r="H37" s="47"/>
    </row>
    <row r="38" s="2" customFormat="1">
      <c r="A38" s="41"/>
      <c r="B38" s="41"/>
      <c r="C38" s="41"/>
      <c r="D38" s="41"/>
      <c r="E38" s="41"/>
      <c r="F38" s="41"/>
      <c r="G38" s="41"/>
      <c r="H38" s="41"/>
    </row>
  </sheetData>
  <sheetProtection sheet="1" formatColumns="0" formatRows="0" objects="1" scenarios="1" spinCount="100000" saltValue="zhbNwie5wz0lUccQK5mBMIScwmTP0oOdFJVpkZT3LZBqeCA6icIoccyrfOQDvqINwdgc4N1+w7+wPVwr/tD5sg==" hashValue="ZKFaOiC6VdHp1t6WcRfy7+1M/bSkkKY23tCLECvGCwW/w82GK3GzKcVH4ioSCcj7rVAUeS0jsLGtLnuj+k6Gzg==" algorithmName="SHA-512" password="C67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6" customWidth="1"/>
    <col min="2" max="2" width="1.667969" style="306" customWidth="1"/>
    <col min="3" max="4" width="5" style="306" customWidth="1"/>
    <col min="5" max="5" width="11.66016" style="306" customWidth="1"/>
    <col min="6" max="6" width="9.160156" style="306" customWidth="1"/>
    <col min="7" max="7" width="5" style="306" customWidth="1"/>
    <col min="8" max="8" width="77.83203" style="306" customWidth="1"/>
    <col min="9" max="10" width="20" style="306" customWidth="1"/>
    <col min="11" max="11" width="1.667969" style="306" customWidth="1"/>
  </cols>
  <sheetData>
    <row r="1" s="1" customFormat="1" ht="37.5" customHeight="1"/>
    <row r="2" s="1" customFormat="1" ht="7.5" customHeight="1">
      <c r="B2" s="307"/>
      <c r="C2" s="308"/>
      <c r="D2" s="308"/>
      <c r="E2" s="308"/>
      <c r="F2" s="308"/>
      <c r="G2" s="308"/>
      <c r="H2" s="308"/>
      <c r="I2" s="308"/>
      <c r="J2" s="308"/>
      <c r="K2" s="309"/>
    </row>
    <row r="3" s="17" customFormat="1" ht="45" customHeight="1">
      <c r="B3" s="310"/>
      <c r="C3" s="311" t="s">
        <v>545</v>
      </c>
      <c r="D3" s="311"/>
      <c r="E3" s="311"/>
      <c r="F3" s="311"/>
      <c r="G3" s="311"/>
      <c r="H3" s="311"/>
      <c r="I3" s="311"/>
      <c r="J3" s="311"/>
      <c r="K3" s="312"/>
    </row>
    <row r="4" s="1" customFormat="1" ht="25.5" customHeight="1">
      <c r="B4" s="313"/>
      <c r="C4" s="314" t="s">
        <v>546</v>
      </c>
      <c r="D4" s="314"/>
      <c r="E4" s="314"/>
      <c r="F4" s="314"/>
      <c r="G4" s="314"/>
      <c r="H4" s="314"/>
      <c r="I4" s="314"/>
      <c r="J4" s="314"/>
      <c r="K4" s="315"/>
    </row>
    <row r="5" s="1" customFormat="1" ht="5.25" customHeight="1">
      <c r="B5" s="313"/>
      <c r="C5" s="316"/>
      <c r="D5" s="316"/>
      <c r="E5" s="316"/>
      <c r="F5" s="316"/>
      <c r="G5" s="316"/>
      <c r="H5" s="316"/>
      <c r="I5" s="316"/>
      <c r="J5" s="316"/>
      <c r="K5" s="315"/>
    </row>
    <row r="6" s="1" customFormat="1" ht="15" customHeight="1">
      <c r="B6" s="313"/>
      <c r="C6" s="317" t="s">
        <v>547</v>
      </c>
      <c r="D6" s="317"/>
      <c r="E6" s="317"/>
      <c r="F6" s="317"/>
      <c r="G6" s="317"/>
      <c r="H6" s="317"/>
      <c r="I6" s="317"/>
      <c r="J6" s="317"/>
      <c r="K6" s="315"/>
    </row>
    <row r="7" s="1" customFormat="1" ht="15" customHeight="1">
      <c r="B7" s="318"/>
      <c r="C7" s="317" t="s">
        <v>548</v>
      </c>
      <c r="D7" s="317"/>
      <c r="E7" s="317"/>
      <c r="F7" s="317"/>
      <c r="G7" s="317"/>
      <c r="H7" s="317"/>
      <c r="I7" s="317"/>
      <c r="J7" s="317"/>
      <c r="K7" s="315"/>
    </row>
    <row r="8" s="1" customFormat="1" ht="12.75" customHeight="1">
      <c r="B8" s="318"/>
      <c r="C8" s="317"/>
      <c r="D8" s="317"/>
      <c r="E8" s="317"/>
      <c r="F8" s="317"/>
      <c r="G8" s="317"/>
      <c r="H8" s="317"/>
      <c r="I8" s="317"/>
      <c r="J8" s="317"/>
      <c r="K8" s="315"/>
    </row>
    <row r="9" s="1" customFormat="1" ht="15" customHeight="1">
      <c r="B9" s="318"/>
      <c r="C9" s="317" t="s">
        <v>549</v>
      </c>
      <c r="D9" s="317"/>
      <c r="E9" s="317"/>
      <c r="F9" s="317"/>
      <c r="G9" s="317"/>
      <c r="H9" s="317"/>
      <c r="I9" s="317"/>
      <c r="J9" s="317"/>
      <c r="K9" s="315"/>
    </row>
    <row r="10" s="1" customFormat="1" ht="15" customHeight="1">
      <c r="B10" s="318"/>
      <c r="C10" s="317"/>
      <c r="D10" s="317" t="s">
        <v>550</v>
      </c>
      <c r="E10" s="317"/>
      <c r="F10" s="317"/>
      <c r="G10" s="317"/>
      <c r="H10" s="317"/>
      <c r="I10" s="317"/>
      <c r="J10" s="317"/>
      <c r="K10" s="315"/>
    </row>
    <row r="11" s="1" customFormat="1" ht="15" customHeight="1">
      <c r="B11" s="318"/>
      <c r="C11" s="319"/>
      <c r="D11" s="317" t="s">
        <v>551</v>
      </c>
      <c r="E11" s="317"/>
      <c r="F11" s="317"/>
      <c r="G11" s="317"/>
      <c r="H11" s="317"/>
      <c r="I11" s="317"/>
      <c r="J11" s="317"/>
      <c r="K11" s="315"/>
    </row>
    <row r="12" s="1" customFormat="1" ht="15" customHeight="1">
      <c r="B12" s="318"/>
      <c r="C12" s="319"/>
      <c r="D12" s="317"/>
      <c r="E12" s="317"/>
      <c r="F12" s="317"/>
      <c r="G12" s="317"/>
      <c r="H12" s="317"/>
      <c r="I12" s="317"/>
      <c r="J12" s="317"/>
      <c r="K12" s="315"/>
    </row>
    <row r="13" s="1" customFormat="1" ht="15" customHeight="1">
      <c r="B13" s="318"/>
      <c r="C13" s="319"/>
      <c r="D13" s="320" t="s">
        <v>552</v>
      </c>
      <c r="E13" s="317"/>
      <c r="F13" s="317"/>
      <c r="G13" s="317"/>
      <c r="H13" s="317"/>
      <c r="I13" s="317"/>
      <c r="J13" s="317"/>
      <c r="K13" s="315"/>
    </row>
    <row r="14" s="1" customFormat="1" ht="12.75" customHeight="1">
      <c r="B14" s="318"/>
      <c r="C14" s="319"/>
      <c r="D14" s="319"/>
      <c r="E14" s="319"/>
      <c r="F14" s="319"/>
      <c r="G14" s="319"/>
      <c r="H14" s="319"/>
      <c r="I14" s="319"/>
      <c r="J14" s="319"/>
      <c r="K14" s="315"/>
    </row>
    <row r="15" s="1" customFormat="1" ht="15" customHeight="1">
      <c r="B15" s="318"/>
      <c r="C15" s="319"/>
      <c r="D15" s="317" t="s">
        <v>553</v>
      </c>
      <c r="E15" s="317"/>
      <c r="F15" s="317"/>
      <c r="G15" s="317"/>
      <c r="H15" s="317"/>
      <c r="I15" s="317"/>
      <c r="J15" s="317"/>
      <c r="K15" s="315"/>
    </row>
    <row r="16" s="1" customFormat="1" ht="15" customHeight="1">
      <c r="B16" s="318"/>
      <c r="C16" s="319"/>
      <c r="D16" s="317" t="s">
        <v>554</v>
      </c>
      <c r="E16" s="317"/>
      <c r="F16" s="317"/>
      <c r="G16" s="317"/>
      <c r="H16" s="317"/>
      <c r="I16" s="317"/>
      <c r="J16" s="317"/>
      <c r="K16" s="315"/>
    </row>
    <row r="17" s="1" customFormat="1" ht="15" customHeight="1">
      <c r="B17" s="318"/>
      <c r="C17" s="319"/>
      <c r="D17" s="317" t="s">
        <v>555</v>
      </c>
      <c r="E17" s="317"/>
      <c r="F17" s="317"/>
      <c r="G17" s="317"/>
      <c r="H17" s="317"/>
      <c r="I17" s="317"/>
      <c r="J17" s="317"/>
      <c r="K17" s="315"/>
    </row>
    <row r="18" s="1" customFormat="1" ht="15" customHeight="1">
      <c r="B18" s="318"/>
      <c r="C18" s="319"/>
      <c r="D18" s="319"/>
      <c r="E18" s="321" t="s">
        <v>79</v>
      </c>
      <c r="F18" s="317" t="s">
        <v>556</v>
      </c>
      <c r="G18" s="317"/>
      <c r="H18" s="317"/>
      <c r="I18" s="317"/>
      <c r="J18" s="317"/>
      <c r="K18" s="315"/>
    </row>
    <row r="19" s="1" customFormat="1" ht="15" customHeight="1">
      <c r="B19" s="318"/>
      <c r="C19" s="319"/>
      <c r="D19" s="319"/>
      <c r="E19" s="321" t="s">
        <v>557</v>
      </c>
      <c r="F19" s="317" t="s">
        <v>558</v>
      </c>
      <c r="G19" s="317"/>
      <c r="H19" s="317"/>
      <c r="I19" s="317"/>
      <c r="J19" s="317"/>
      <c r="K19" s="315"/>
    </row>
    <row r="20" s="1" customFormat="1" ht="15" customHeight="1">
      <c r="B20" s="318"/>
      <c r="C20" s="319"/>
      <c r="D20" s="319"/>
      <c r="E20" s="321" t="s">
        <v>559</v>
      </c>
      <c r="F20" s="317" t="s">
        <v>560</v>
      </c>
      <c r="G20" s="317"/>
      <c r="H20" s="317"/>
      <c r="I20" s="317"/>
      <c r="J20" s="317"/>
      <c r="K20" s="315"/>
    </row>
    <row r="21" s="1" customFormat="1" ht="15" customHeight="1">
      <c r="B21" s="318"/>
      <c r="C21" s="319"/>
      <c r="D21" s="319"/>
      <c r="E21" s="321" t="s">
        <v>83</v>
      </c>
      <c r="F21" s="317" t="s">
        <v>561</v>
      </c>
      <c r="G21" s="317"/>
      <c r="H21" s="317"/>
      <c r="I21" s="317"/>
      <c r="J21" s="317"/>
      <c r="K21" s="315"/>
    </row>
    <row r="22" s="1" customFormat="1" ht="15" customHeight="1">
      <c r="B22" s="318"/>
      <c r="C22" s="319"/>
      <c r="D22" s="319"/>
      <c r="E22" s="321" t="s">
        <v>562</v>
      </c>
      <c r="F22" s="317" t="s">
        <v>563</v>
      </c>
      <c r="G22" s="317"/>
      <c r="H22" s="317"/>
      <c r="I22" s="317"/>
      <c r="J22" s="317"/>
      <c r="K22" s="315"/>
    </row>
    <row r="23" s="1" customFormat="1" ht="15" customHeight="1">
      <c r="B23" s="318"/>
      <c r="C23" s="319"/>
      <c r="D23" s="319"/>
      <c r="E23" s="321" t="s">
        <v>564</v>
      </c>
      <c r="F23" s="317" t="s">
        <v>565</v>
      </c>
      <c r="G23" s="317"/>
      <c r="H23" s="317"/>
      <c r="I23" s="317"/>
      <c r="J23" s="317"/>
      <c r="K23" s="315"/>
    </row>
    <row r="24" s="1" customFormat="1" ht="12.75" customHeight="1">
      <c r="B24" s="318"/>
      <c r="C24" s="319"/>
      <c r="D24" s="319"/>
      <c r="E24" s="319"/>
      <c r="F24" s="319"/>
      <c r="G24" s="319"/>
      <c r="H24" s="319"/>
      <c r="I24" s="319"/>
      <c r="J24" s="319"/>
      <c r="K24" s="315"/>
    </row>
    <row r="25" s="1" customFormat="1" ht="15" customHeight="1">
      <c r="B25" s="318"/>
      <c r="C25" s="317" t="s">
        <v>566</v>
      </c>
      <c r="D25" s="317"/>
      <c r="E25" s="317"/>
      <c r="F25" s="317"/>
      <c r="G25" s="317"/>
      <c r="H25" s="317"/>
      <c r="I25" s="317"/>
      <c r="J25" s="317"/>
      <c r="K25" s="315"/>
    </row>
    <row r="26" s="1" customFormat="1" ht="15" customHeight="1">
      <c r="B26" s="318"/>
      <c r="C26" s="317" t="s">
        <v>567</v>
      </c>
      <c r="D26" s="317"/>
      <c r="E26" s="317"/>
      <c r="F26" s="317"/>
      <c r="G26" s="317"/>
      <c r="H26" s="317"/>
      <c r="I26" s="317"/>
      <c r="J26" s="317"/>
      <c r="K26" s="315"/>
    </row>
    <row r="27" s="1" customFormat="1" ht="15" customHeight="1">
      <c r="B27" s="318"/>
      <c r="C27" s="317"/>
      <c r="D27" s="317" t="s">
        <v>568</v>
      </c>
      <c r="E27" s="317"/>
      <c r="F27" s="317"/>
      <c r="G27" s="317"/>
      <c r="H27" s="317"/>
      <c r="I27" s="317"/>
      <c r="J27" s="317"/>
      <c r="K27" s="315"/>
    </row>
    <row r="28" s="1" customFormat="1" ht="15" customHeight="1">
      <c r="B28" s="318"/>
      <c r="C28" s="319"/>
      <c r="D28" s="317" t="s">
        <v>569</v>
      </c>
      <c r="E28" s="317"/>
      <c r="F28" s="317"/>
      <c r="G28" s="317"/>
      <c r="H28" s="317"/>
      <c r="I28" s="317"/>
      <c r="J28" s="317"/>
      <c r="K28" s="315"/>
    </row>
    <row r="29" s="1" customFormat="1" ht="12.75" customHeight="1">
      <c r="B29" s="318"/>
      <c r="C29" s="319"/>
      <c r="D29" s="319"/>
      <c r="E29" s="319"/>
      <c r="F29" s="319"/>
      <c r="G29" s="319"/>
      <c r="H29" s="319"/>
      <c r="I29" s="319"/>
      <c r="J29" s="319"/>
      <c r="K29" s="315"/>
    </row>
    <row r="30" s="1" customFormat="1" ht="15" customHeight="1">
      <c r="B30" s="318"/>
      <c r="C30" s="319"/>
      <c r="D30" s="317" t="s">
        <v>570</v>
      </c>
      <c r="E30" s="317"/>
      <c r="F30" s="317"/>
      <c r="G30" s="317"/>
      <c r="H30" s="317"/>
      <c r="I30" s="317"/>
      <c r="J30" s="317"/>
      <c r="K30" s="315"/>
    </row>
    <row r="31" s="1" customFormat="1" ht="15" customHeight="1">
      <c r="B31" s="318"/>
      <c r="C31" s="319"/>
      <c r="D31" s="317" t="s">
        <v>571</v>
      </c>
      <c r="E31" s="317"/>
      <c r="F31" s="317"/>
      <c r="G31" s="317"/>
      <c r="H31" s="317"/>
      <c r="I31" s="317"/>
      <c r="J31" s="317"/>
      <c r="K31" s="315"/>
    </row>
    <row r="32" s="1" customFormat="1" ht="12.75" customHeight="1">
      <c r="B32" s="318"/>
      <c r="C32" s="319"/>
      <c r="D32" s="319"/>
      <c r="E32" s="319"/>
      <c r="F32" s="319"/>
      <c r="G32" s="319"/>
      <c r="H32" s="319"/>
      <c r="I32" s="319"/>
      <c r="J32" s="319"/>
      <c r="K32" s="315"/>
    </row>
    <row r="33" s="1" customFormat="1" ht="15" customHeight="1">
      <c r="B33" s="318"/>
      <c r="C33" s="319"/>
      <c r="D33" s="317" t="s">
        <v>572</v>
      </c>
      <c r="E33" s="317"/>
      <c r="F33" s="317"/>
      <c r="G33" s="317"/>
      <c r="H33" s="317"/>
      <c r="I33" s="317"/>
      <c r="J33" s="317"/>
      <c r="K33" s="315"/>
    </row>
    <row r="34" s="1" customFormat="1" ht="15" customHeight="1">
      <c r="B34" s="318"/>
      <c r="C34" s="319"/>
      <c r="D34" s="317" t="s">
        <v>573</v>
      </c>
      <c r="E34" s="317"/>
      <c r="F34" s="317"/>
      <c r="G34" s="317"/>
      <c r="H34" s="317"/>
      <c r="I34" s="317"/>
      <c r="J34" s="317"/>
      <c r="K34" s="315"/>
    </row>
    <row r="35" s="1" customFormat="1" ht="15" customHeight="1">
      <c r="B35" s="318"/>
      <c r="C35" s="319"/>
      <c r="D35" s="317" t="s">
        <v>574</v>
      </c>
      <c r="E35" s="317"/>
      <c r="F35" s="317"/>
      <c r="G35" s="317"/>
      <c r="H35" s="317"/>
      <c r="I35" s="317"/>
      <c r="J35" s="317"/>
      <c r="K35" s="315"/>
    </row>
    <row r="36" s="1" customFormat="1" ht="15" customHeight="1">
      <c r="B36" s="318"/>
      <c r="C36" s="319"/>
      <c r="D36" s="317"/>
      <c r="E36" s="320" t="s">
        <v>116</v>
      </c>
      <c r="F36" s="317"/>
      <c r="G36" s="317" t="s">
        <v>575</v>
      </c>
      <c r="H36" s="317"/>
      <c r="I36" s="317"/>
      <c r="J36" s="317"/>
      <c r="K36" s="315"/>
    </row>
    <row r="37" s="1" customFormat="1" ht="30.75" customHeight="1">
      <c r="B37" s="318"/>
      <c r="C37" s="319"/>
      <c r="D37" s="317"/>
      <c r="E37" s="320" t="s">
        <v>576</v>
      </c>
      <c r="F37" s="317"/>
      <c r="G37" s="317" t="s">
        <v>577</v>
      </c>
      <c r="H37" s="317"/>
      <c r="I37" s="317"/>
      <c r="J37" s="317"/>
      <c r="K37" s="315"/>
    </row>
    <row r="38" s="1" customFormat="1" ht="15" customHeight="1">
      <c r="B38" s="318"/>
      <c r="C38" s="319"/>
      <c r="D38" s="317"/>
      <c r="E38" s="320" t="s">
        <v>53</v>
      </c>
      <c r="F38" s="317"/>
      <c r="G38" s="317" t="s">
        <v>578</v>
      </c>
      <c r="H38" s="317"/>
      <c r="I38" s="317"/>
      <c r="J38" s="317"/>
      <c r="K38" s="315"/>
    </row>
    <row r="39" s="1" customFormat="1" ht="15" customHeight="1">
      <c r="B39" s="318"/>
      <c r="C39" s="319"/>
      <c r="D39" s="317"/>
      <c r="E39" s="320" t="s">
        <v>54</v>
      </c>
      <c r="F39" s="317"/>
      <c r="G39" s="317" t="s">
        <v>579</v>
      </c>
      <c r="H39" s="317"/>
      <c r="I39" s="317"/>
      <c r="J39" s="317"/>
      <c r="K39" s="315"/>
    </row>
    <row r="40" s="1" customFormat="1" ht="15" customHeight="1">
      <c r="B40" s="318"/>
      <c r="C40" s="319"/>
      <c r="D40" s="317"/>
      <c r="E40" s="320" t="s">
        <v>117</v>
      </c>
      <c r="F40" s="317"/>
      <c r="G40" s="317" t="s">
        <v>580</v>
      </c>
      <c r="H40" s="317"/>
      <c r="I40" s="317"/>
      <c r="J40" s="317"/>
      <c r="K40" s="315"/>
    </row>
    <row r="41" s="1" customFormat="1" ht="15" customHeight="1">
      <c r="B41" s="318"/>
      <c r="C41" s="319"/>
      <c r="D41" s="317"/>
      <c r="E41" s="320" t="s">
        <v>118</v>
      </c>
      <c r="F41" s="317"/>
      <c r="G41" s="317" t="s">
        <v>581</v>
      </c>
      <c r="H41" s="317"/>
      <c r="I41" s="317"/>
      <c r="J41" s="317"/>
      <c r="K41" s="315"/>
    </row>
    <row r="42" s="1" customFormat="1" ht="15" customHeight="1">
      <c r="B42" s="318"/>
      <c r="C42" s="319"/>
      <c r="D42" s="317"/>
      <c r="E42" s="320" t="s">
        <v>582</v>
      </c>
      <c r="F42" s="317"/>
      <c r="G42" s="317" t="s">
        <v>583</v>
      </c>
      <c r="H42" s="317"/>
      <c r="I42" s="317"/>
      <c r="J42" s="317"/>
      <c r="K42" s="315"/>
    </row>
    <row r="43" s="1" customFormat="1" ht="15" customHeight="1">
      <c r="B43" s="318"/>
      <c r="C43" s="319"/>
      <c r="D43" s="317"/>
      <c r="E43" s="320"/>
      <c r="F43" s="317"/>
      <c r="G43" s="317" t="s">
        <v>584</v>
      </c>
      <c r="H43" s="317"/>
      <c r="I43" s="317"/>
      <c r="J43" s="317"/>
      <c r="K43" s="315"/>
    </row>
    <row r="44" s="1" customFormat="1" ht="15" customHeight="1">
      <c r="B44" s="318"/>
      <c r="C44" s="319"/>
      <c r="D44" s="317"/>
      <c r="E44" s="320" t="s">
        <v>585</v>
      </c>
      <c r="F44" s="317"/>
      <c r="G44" s="317" t="s">
        <v>586</v>
      </c>
      <c r="H44" s="317"/>
      <c r="I44" s="317"/>
      <c r="J44" s="317"/>
      <c r="K44" s="315"/>
    </row>
    <row r="45" s="1" customFormat="1" ht="15" customHeight="1">
      <c r="B45" s="318"/>
      <c r="C45" s="319"/>
      <c r="D45" s="317"/>
      <c r="E45" s="320" t="s">
        <v>120</v>
      </c>
      <c r="F45" s="317"/>
      <c r="G45" s="317" t="s">
        <v>587</v>
      </c>
      <c r="H45" s="317"/>
      <c r="I45" s="317"/>
      <c r="J45" s="317"/>
      <c r="K45" s="315"/>
    </row>
    <row r="46" s="1" customFormat="1" ht="12.75" customHeight="1">
      <c r="B46" s="318"/>
      <c r="C46" s="319"/>
      <c r="D46" s="317"/>
      <c r="E46" s="317"/>
      <c r="F46" s="317"/>
      <c r="G46" s="317"/>
      <c r="H46" s="317"/>
      <c r="I46" s="317"/>
      <c r="J46" s="317"/>
      <c r="K46" s="315"/>
    </row>
    <row r="47" s="1" customFormat="1" ht="15" customHeight="1">
      <c r="B47" s="318"/>
      <c r="C47" s="319"/>
      <c r="D47" s="317" t="s">
        <v>588</v>
      </c>
      <c r="E47" s="317"/>
      <c r="F47" s="317"/>
      <c r="G47" s="317"/>
      <c r="H47" s="317"/>
      <c r="I47" s="317"/>
      <c r="J47" s="317"/>
      <c r="K47" s="315"/>
    </row>
    <row r="48" s="1" customFormat="1" ht="15" customHeight="1">
      <c r="B48" s="318"/>
      <c r="C48" s="319"/>
      <c r="D48" s="319"/>
      <c r="E48" s="317" t="s">
        <v>589</v>
      </c>
      <c r="F48" s="317"/>
      <c r="G48" s="317"/>
      <c r="H48" s="317"/>
      <c r="I48" s="317"/>
      <c r="J48" s="317"/>
      <c r="K48" s="315"/>
    </row>
    <row r="49" s="1" customFormat="1" ht="15" customHeight="1">
      <c r="B49" s="318"/>
      <c r="C49" s="319"/>
      <c r="D49" s="319"/>
      <c r="E49" s="317" t="s">
        <v>590</v>
      </c>
      <c r="F49" s="317"/>
      <c r="G49" s="317"/>
      <c r="H49" s="317"/>
      <c r="I49" s="317"/>
      <c r="J49" s="317"/>
      <c r="K49" s="315"/>
    </row>
    <row r="50" s="1" customFormat="1" ht="15" customHeight="1">
      <c r="B50" s="318"/>
      <c r="C50" s="319"/>
      <c r="D50" s="319"/>
      <c r="E50" s="317" t="s">
        <v>591</v>
      </c>
      <c r="F50" s="317"/>
      <c r="G50" s="317"/>
      <c r="H50" s="317"/>
      <c r="I50" s="317"/>
      <c r="J50" s="317"/>
      <c r="K50" s="315"/>
    </row>
    <row r="51" s="1" customFormat="1" ht="15" customHeight="1">
      <c r="B51" s="318"/>
      <c r="C51" s="319"/>
      <c r="D51" s="317" t="s">
        <v>592</v>
      </c>
      <c r="E51" s="317"/>
      <c r="F51" s="317"/>
      <c r="G51" s="317"/>
      <c r="H51" s="317"/>
      <c r="I51" s="317"/>
      <c r="J51" s="317"/>
      <c r="K51" s="315"/>
    </row>
    <row r="52" s="1" customFormat="1" ht="25.5" customHeight="1">
      <c r="B52" s="313"/>
      <c r="C52" s="314" t="s">
        <v>593</v>
      </c>
      <c r="D52" s="314"/>
      <c r="E52" s="314"/>
      <c r="F52" s="314"/>
      <c r="G52" s="314"/>
      <c r="H52" s="314"/>
      <c r="I52" s="314"/>
      <c r="J52" s="314"/>
      <c r="K52" s="315"/>
    </row>
    <row r="53" s="1" customFormat="1" ht="5.25" customHeight="1">
      <c r="B53" s="313"/>
      <c r="C53" s="316"/>
      <c r="D53" s="316"/>
      <c r="E53" s="316"/>
      <c r="F53" s="316"/>
      <c r="G53" s="316"/>
      <c r="H53" s="316"/>
      <c r="I53" s="316"/>
      <c r="J53" s="316"/>
      <c r="K53" s="315"/>
    </row>
    <row r="54" s="1" customFormat="1" ht="15" customHeight="1">
      <c r="B54" s="313"/>
      <c r="C54" s="317" t="s">
        <v>594</v>
      </c>
      <c r="D54" s="317"/>
      <c r="E54" s="317"/>
      <c r="F54" s="317"/>
      <c r="G54" s="317"/>
      <c r="H54" s="317"/>
      <c r="I54" s="317"/>
      <c r="J54" s="317"/>
      <c r="K54" s="315"/>
    </row>
    <row r="55" s="1" customFormat="1" ht="15" customHeight="1">
      <c r="B55" s="313"/>
      <c r="C55" s="317" t="s">
        <v>595</v>
      </c>
      <c r="D55" s="317"/>
      <c r="E55" s="317"/>
      <c r="F55" s="317"/>
      <c r="G55" s="317"/>
      <c r="H55" s="317"/>
      <c r="I55" s="317"/>
      <c r="J55" s="317"/>
      <c r="K55" s="315"/>
    </row>
    <row r="56" s="1" customFormat="1" ht="12.75" customHeight="1">
      <c r="B56" s="313"/>
      <c r="C56" s="317"/>
      <c r="D56" s="317"/>
      <c r="E56" s="317"/>
      <c r="F56" s="317"/>
      <c r="G56" s="317"/>
      <c r="H56" s="317"/>
      <c r="I56" s="317"/>
      <c r="J56" s="317"/>
      <c r="K56" s="315"/>
    </row>
    <row r="57" s="1" customFormat="1" ht="15" customHeight="1">
      <c r="B57" s="313"/>
      <c r="C57" s="317" t="s">
        <v>596</v>
      </c>
      <c r="D57" s="317"/>
      <c r="E57" s="317"/>
      <c r="F57" s="317"/>
      <c r="G57" s="317"/>
      <c r="H57" s="317"/>
      <c r="I57" s="317"/>
      <c r="J57" s="317"/>
      <c r="K57" s="315"/>
    </row>
    <row r="58" s="1" customFormat="1" ht="15" customHeight="1">
      <c r="B58" s="313"/>
      <c r="C58" s="319"/>
      <c r="D58" s="317" t="s">
        <v>597</v>
      </c>
      <c r="E58" s="317"/>
      <c r="F58" s="317"/>
      <c r="G58" s="317"/>
      <c r="H58" s="317"/>
      <c r="I58" s="317"/>
      <c r="J58" s="317"/>
      <c r="K58" s="315"/>
    </row>
    <row r="59" s="1" customFormat="1" ht="15" customHeight="1">
      <c r="B59" s="313"/>
      <c r="C59" s="319"/>
      <c r="D59" s="317" t="s">
        <v>598</v>
      </c>
      <c r="E59" s="317"/>
      <c r="F59" s="317"/>
      <c r="G59" s="317"/>
      <c r="H59" s="317"/>
      <c r="I59" s="317"/>
      <c r="J59" s="317"/>
      <c r="K59" s="315"/>
    </row>
    <row r="60" s="1" customFormat="1" ht="15" customHeight="1">
      <c r="B60" s="313"/>
      <c r="C60" s="319"/>
      <c r="D60" s="317" t="s">
        <v>599</v>
      </c>
      <c r="E60" s="317"/>
      <c r="F60" s="317"/>
      <c r="G60" s="317"/>
      <c r="H60" s="317"/>
      <c r="I60" s="317"/>
      <c r="J60" s="317"/>
      <c r="K60" s="315"/>
    </row>
    <row r="61" s="1" customFormat="1" ht="15" customHeight="1">
      <c r="B61" s="313"/>
      <c r="C61" s="319"/>
      <c r="D61" s="317" t="s">
        <v>600</v>
      </c>
      <c r="E61" s="317"/>
      <c r="F61" s="317"/>
      <c r="G61" s="317"/>
      <c r="H61" s="317"/>
      <c r="I61" s="317"/>
      <c r="J61" s="317"/>
      <c r="K61" s="315"/>
    </row>
    <row r="62" s="1" customFormat="1" ht="15" customHeight="1">
      <c r="B62" s="313"/>
      <c r="C62" s="319"/>
      <c r="D62" s="322" t="s">
        <v>601</v>
      </c>
      <c r="E62" s="322"/>
      <c r="F62" s="322"/>
      <c r="G62" s="322"/>
      <c r="H62" s="322"/>
      <c r="I62" s="322"/>
      <c r="J62" s="322"/>
      <c r="K62" s="315"/>
    </row>
    <row r="63" s="1" customFormat="1" ht="15" customHeight="1">
      <c r="B63" s="313"/>
      <c r="C63" s="319"/>
      <c r="D63" s="317" t="s">
        <v>602</v>
      </c>
      <c r="E63" s="317"/>
      <c r="F63" s="317"/>
      <c r="G63" s="317"/>
      <c r="H63" s="317"/>
      <c r="I63" s="317"/>
      <c r="J63" s="317"/>
      <c r="K63" s="315"/>
    </row>
    <row r="64" s="1" customFormat="1" ht="12.75" customHeight="1">
      <c r="B64" s="313"/>
      <c r="C64" s="319"/>
      <c r="D64" s="319"/>
      <c r="E64" s="323"/>
      <c r="F64" s="319"/>
      <c r="G64" s="319"/>
      <c r="H64" s="319"/>
      <c r="I64" s="319"/>
      <c r="J64" s="319"/>
      <c r="K64" s="315"/>
    </row>
    <row r="65" s="1" customFormat="1" ht="15" customHeight="1">
      <c r="B65" s="313"/>
      <c r="C65" s="319"/>
      <c r="D65" s="317" t="s">
        <v>603</v>
      </c>
      <c r="E65" s="317"/>
      <c r="F65" s="317"/>
      <c r="G65" s="317"/>
      <c r="H65" s="317"/>
      <c r="I65" s="317"/>
      <c r="J65" s="317"/>
      <c r="K65" s="315"/>
    </row>
    <row r="66" s="1" customFormat="1" ht="15" customHeight="1">
      <c r="B66" s="313"/>
      <c r="C66" s="319"/>
      <c r="D66" s="322" t="s">
        <v>604</v>
      </c>
      <c r="E66" s="322"/>
      <c r="F66" s="322"/>
      <c r="G66" s="322"/>
      <c r="H66" s="322"/>
      <c r="I66" s="322"/>
      <c r="J66" s="322"/>
      <c r="K66" s="315"/>
    </row>
    <row r="67" s="1" customFormat="1" ht="15" customHeight="1">
      <c r="B67" s="313"/>
      <c r="C67" s="319"/>
      <c r="D67" s="317" t="s">
        <v>605</v>
      </c>
      <c r="E67" s="317"/>
      <c r="F67" s="317"/>
      <c r="G67" s="317"/>
      <c r="H67" s="317"/>
      <c r="I67" s="317"/>
      <c r="J67" s="317"/>
      <c r="K67" s="315"/>
    </row>
    <row r="68" s="1" customFormat="1" ht="15" customHeight="1">
      <c r="B68" s="313"/>
      <c r="C68" s="319"/>
      <c r="D68" s="317" t="s">
        <v>606</v>
      </c>
      <c r="E68" s="317"/>
      <c r="F68" s="317"/>
      <c r="G68" s="317"/>
      <c r="H68" s="317"/>
      <c r="I68" s="317"/>
      <c r="J68" s="317"/>
      <c r="K68" s="315"/>
    </row>
    <row r="69" s="1" customFormat="1" ht="15" customHeight="1">
      <c r="B69" s="313"/>
      <c r="C69" s="319"/>
      <c r="D69" s="317" t="s">
        <v>607</v>
      </c>
      <c r="E69" s="317"/>
      <c r="F69" s="317"/>
      <c r="G69" s="317"/>
      <c r="H69" s="317"/>
      <c r="I69" s="317"/>
      <c r="J69" s="317"/>
      <c r="K69" s="315"/>
    </row>
    <row r="70" s="1" customFormat="1" ht="15" customHeight="1">
      <c r="B70" s="313"/>
      <c r="C70" s="319"/>
      <c r="D70" s="317" t="s">
        <v>608</v>
      </c>
      <c r="E70" s="317"/>
      <c r="F70" s="317"/>
      <c r="G70" s="317"/>
      <c r="H70" s="317"/>
      <c r="I70" s="317"/>
      <c r="J70" s="317"/>
      <c r="K70" s="315"/>
    </row>
    <row r="71" s="1" customFormat="1" ht="12.75" customHeight="1">
      <c r="B71" s="324"/>
      <c r="C71" s="325"/>
      <c r="D71" s="325"/>
      <c r="E71" s="325"/>
      <c r="F71" s="325"/>
      <c r="G71" s="325"/>
      <c r="H71" s="325"/>
      <c r="I71" s="325"/>
      <c r="J71" s="325"/>
      <c r="K71" s="326"/>
    </row>
    <row r="72" s="1" customFormat="1" ht="18.75" customHeight="1">
      <c r="B72" s="327"/>
      <c r="C72" s="327"/>
      <c r="D72" s="327"/>
      <c r="E72" s="327"/>
      <c r="F72" s="327"/>
      <c r="G72" s="327"/>
      <c r="H72" s="327"/>
      <c r="I72" s="327"/>
      <c r="J72" s="327"/>
      <c r="K72" s="328"/>
    </row>
    <row r="73" s="1" customFormat="1" ht="18.75" customHeight="1">
      <c r="B73" s="328"/>
      <c r="C73" s="328"/>
      <c r="D73" s="328"/>
      <c r="E73" s="328"/>
      <c r="F73" s="328"/>
      <c r="G73" s="328"/>
      <c r="H73" s="328"/>
      <c r="I73" s="328"/>
      <c r="J73" s="328"/>
      <c r="K73" s="328"/>
    </row>
    <row r="74" s="1" customFormat="1" ht="7.5" customHeight="1">
      <c r="B74" s="329"/>
      <c r="C74" s="330"/>
      <c r="D74" s="330"/>
      <c r="E74" s="330"/>
      <c r="F74" s="330"/>
      <c r="G74" s="330"/>
      <c r="H74" s="330"/>
      <c r="I74" s="330"/>
      <c r="J74" s="330"/>
      <c r="K74" s="331"/>
    </row>
    <row r="75" s="1" customFormat="1" ht="45" customHeight="1">
      <c r="B75" s="332"/>
      <c r="C75" s="333" t="s">
        <v>609</v>
      </c>
      <c r="D75" s="333"/>
      <c r="E75" s="333"/>
      <c r="F75" s="333"/>
      <c r="G75" s="333"/>
      <c r="H75" s="333"/>
      <c r="I75" s="333"/>
      <c r="J75" s="333"/>
      <c r="K75" s="334"/>
    </row>
    <row r="76" s="1" customFormat="1" ht="17.25" customHeight="1">
      <c r="B76" s="332"/>
      <c r="C76" s="335" t="s">
        <v>610</v>
      </c>
      <c r="D76" s="335"/>
      <c r="E76" s="335"/>
      <c r="F76" s="335" t="s">
        <v>611</v>
      </c>
      <c r="G76" s="336"/>
      <c r="H76" s="335" t="s">
        <v>54</v>
      </c>
      <c r="I76" s="335" t="s">
        <v>57</v>
      </c>
      <c r="J76" s="335" t="s">
        <v>612</v>
      </c>
      <c r="K76" s="334"/>
    </row>
    <row r="77" s="1" customFormat="1" ht="17.25" customHeight="1">
      <c r="B77" s="332"/>
      <c r="C77" s="337" t="s">
        <v>613</v>
      </c>
      <c r="D77" s="337"/>
      <c r="E77" s="337"/>
      <c r="F77" s="338" t="s">
        <v>614</v>
      </c>
      <c r="G77" s="339"/>
      <c r="H77" s="337"/>
      <c r="I77" s="337"/>
      <c r="J77" s="337" t="s">
        <v>615</v>
      </c>
      <c r="K77" s="334"/>
    </row>
    <row r="78" s="1" customFormat="1" ht="5.25" customHeight="1">
      <c r="B78" s="332"/>
      <c r="C78" s="340"/>
      <c r="D78" s="340"/>
      <c r="E78" s="340"/>
      <c r="F78" s="340"/>
      <c r="G78" s="341"/>
      <c r="H78" s="340"/>
      <c r="I78" s="340"/>
      <c r="J78" s="340"/>
      <c r="K78" s="334"/>
    </row>
    <row r="79" s="1" customFormat="1" ht="15" customHeight="1">
      <c r="B79" s="332"/>
      <c r="C79" s="320" t="s">
        <v>53</v>
      </c>
      <c r="D79" s="342"/>
      <c r="E79" s="342"/>
      <c r="F79" s="343" t="s">
        <v>616</v>
      </c>
      <c r="G79" s="344"/>
      <c r="H79" s="320" t="s">
        <v>617</v>
      </c>
      <c r="I79" s="320" t="s">
        <v>618</v>
      </c>
      <c r="J79" s="320">
        <v>20</v>
      </c>
      <c r="K79" s="334"/>
    </row>
    <row r="80" s="1" customFormat="1" ht="15" customHeight="1">
      <c r="B80" s="332"/>
      <c r="C80" s="320" t="s">
        <v>619</v>
      </c>
      <c r="D80" s="320"/>
      <c r="E80" s="320"/>
      <c r="F80" s="343" t="s">
        <v>616</v>
      </c>
      <c r="G80" s="344"/>
      <c r="H80" s="320" t="s">
        <v>620</v>
      </c>
      <c r="I80" s="320" t="s">
        <v>618</v>
      </c>
      <c r="J80" s="320">
        <v>120</v>
      </c>
      <c r="K80" s="334"/>
    </row>
    <row r="81" s="1" customFormat="1" ht="15" customHeight="1">
      <c r="B81" s="345"/>
      <c r="C81" s="320" t="s">
        <v>621</v>
      </c>
      <c r="D81" s="320"/>
      <c r="E81" s="320"/>
      <c r="F81" s="343" t="s">
        <v>622</v>
      </c>
      <c r="G81" s="344"/>
      <c r="H81" s="320" t="s">
        <v>623</v>
      </c>
      <c r="I81" s="320" t="s">
        <v>618</v>
      </c>
      <c r="J81" s="320">
        <v>50</v>
      </c>
      <c r="K81" s="334"/>
    </row>
    <row r="82" s="1" customFormat="1" ht="15" customHeight="1">
      <c r="B82" s="345"/>
      <c r="C82" s="320" t="s">
        <v>624</v>
      </c>
      <c r="D82" s="320"/>
      <c r="E82" s="320"/>
      <c r="F82" s="343" t="s">
        <v>616</v>
      </c>
      <c r="G82" s="344"/>
      <c r="H82" s="320" t="s">
        <v>625</v>
      </c>
      <c r="I82" s="320" t="s">
        <v>626</v>
      </c>
      <c r="J82" s="320"/>
      <c r="K82" s="334"/>
    </row>
    <row r="83" s="1" customFormat="1" ht="15" customHeight="1">
      <c r="B83" s="345"/>
      <c r="C83" s="346" t="s">
        <v>627</v>
      </c>
      <c r="D83" s="346"/>
      <c r="E83" s="346"/>
      <c r="F83" s="347" t="s">
        <v>622</v>
      </c>
      <c r="G83" s="346"/>
      <c r="H83" s="346" t="s">
        <v>628</v>
      </c>
      <c r="I83" s="346" t="s">
        <v>618</v>
      </c>
      <c r="J83" s="346">
        <v>15</v>
      </c>
      <c r="K83" s="334"/>
    </row>
    <row r="84" s="1" customFormat="1" ht="15" customHeight="1">
      <c r="B84" s="345"/>
      <c r="C84" s="346" t="s">
        <v>629</v>
      </c>
      <c r="D84" s="346"/>
      <c r="E84" s="346"/>
      <c r="F84" s="347" t="s">
        <v>622</v>
      </c>
      <c r="G84" s="346"/>
      <c r="H84" s="346" t="s">
        <v>630</v>
      </c>
      <c r="I84" s="346" t="s">
        <v>618</v>
      </c>
      <c r="J84" s="346">
        <v>15</v>
      </c>
      <c r="K84" s="334"/>
    </row>
    <row r="85" s="1" customFormat="1" ht="15" customHeight="1">
      <c r="B85" s="345"/>
      <c r="C85" s="346" t="s">
        <v>631</v>
      </c>
      <c r="D85" s="346"/>
      <c r="E85" s="346"/>
      <c r="F85" s="347" t="s">
        <v>622</v>
      </c>
      <c r="G85" s="346"/>
      <c r="H85" s="346" t="s">
        <v>632</v>
      </c>
      <c r="I85" s="346" t="s">
        <v>618</v>
      </c>
      <c r="J85" s="346">
        <v>20</v>
      </c>
      <c r="K85" s="334"/>
    </row>
    <row r="86" s="1" customFormat="1" ht="15" customHeight="1">
      <c r="B86" s="345"/>
      <c r="C86" s="346" t="s">
        <v>633</v>
      </c>
      <c r="D86" s="346"/>
      <c r="E86" s="346"/>
      <c r="F86" s="347" t="s">
        <v>622</v>
      </c>
      <c r="G86" s="346"/>
      <c r="H86" s="346" t="s">
        <v>634</v>
      </c>
      <c r="I86" s="346" t="s">
        <v>618</v>
      </c>
      <c r="J86" s="346">
        <v>20</v>
      </c>
      <c r="K86" s="334"/>
    </row>
    <row r="87" s="1" customFormat="1" ht="15" customHeight="1">
      <c r="B87" s="345"/>
      <c r="C87" s="320" t="s">
        <v>635</v>
      </c>
      <c r="D87" s="320"/>
      <c r="E87" s="320"/>
      <c r="F87" s="343" t="s">
        <v>622</v>
      </c>
      <c r="G87" s="344"/>
      <c r="H87" s="320" t="s">
        <v>636</v>
      </c>
      <c r="I87" s="320" t="s">
        <v>618</v>
      </c>
      <c r="J87" s="320">
        <v>50</v>
      </c>
      <c r="K87" s="334"/>
    </row>
    <row r="88" s="1" customFormat="1" ht="15" customHeight="1">
      <c r="B88" s="345"/>
      <c r="C88" s="320" t="s">
        <v>637</v>
      </c>
      <c r="D88" s="320"/>
      <c r="E88" s="320"/>
      <c r="F88" s="343" t="s">
        <v>622</v>
      </c>
      <c r="G88" s="344"/>
      <c r="H88" s="320" t="s">
        <v>638</v>
      </c>
      <c r="I88" s="320" t="s">
        <v>618</v>
      </c>
      <c r="J88" s="320">
        <v>20</v>
      </c>
      <c r="K88" s="334"/>
    </row>
    <row r="89" s="1" customFormat="1" ht="15" customHeight="1">
      <c r="B89" s="345"/>
      <c r="C89" s="320" t="s">
        <v>639</v>
      </c>
      <c r="D89" s="320"/>
      <c r="E89" s="320"/>
      <c r="F89" s="343" t="s">
        <v>622</v>
      </c>
      <c r="G89" s="344"/>
      <c r="H89" s="320" t="s">
        <v>640</v>
      </c>
      <c r="I89" s="320" t="s">
        <v>618</v>
      </c>
      <c r="J89" s="320">
        <v>20</v>
      </c>
      <c r="K89" s="334"/>
    </row>
    <row r="90" s="1" customFormat="1" ht="15" customHeight="1">
      <c r="B90" s="345"/>
      <c r="C90" s="320" t="s">
        <v>641</v>
      </c>
      <c r="D90" s="320"/>
      <c r="E90" s="320"/>
      <c r="F90" s="343" t="s">
        <v>622</v>
      </c>
      <c r="G90" s="344"/>
      <c r="H90" s="320" t="s">
        <v>642</v>
      </c>
      <c r="I90" s="320" t="s">
        <v>618</v>
      </c>
      <c r="J90" s="320">
        <v>50</v>
      </c>
      <c r="K90" s="334"/>
    </row>
    <row r="91" s="1" customFormat="1" ht="15" customHeight="1">
      <c r="B91" s="345"/>
      <c r="C91" s="320" t="s">
        <v>643</v>
      </c>
      <c r="D91" s="320"/>
      <c r="E91" s="320"/>
      <c r="F91" s="343" t="s">
        <v>622</v>
      </c>
      <c r="G91" s="344"/>
      <c r="H91" s="320" t="s">
        <v>643</v>
      </c>
      <c r="I91" s="320" t="s">
        <v>618</v>
      </c>
      <c r="J91" s="320">
        <v>50</v>
      </c>
      <c r="K91" s="334"/>
    </row>
    <row r="92" s="1" customFormat="1" ht="15" customHeight="1">
      <c r="B92" s="345"/>
      <c r="C92" s="320" t="s">
        <v>644</v>
      </c>
      <c r="D92" s="320"/>
      <c r="E92" s="320"/>
      <c r="F92" s="343" t="s">
        <v>622</v>
      </c>
      <c r="G92" s="344"/>
      <c r="H92" s="320" t="s">
        <v>645</v>
      </c>
      <c r="I92" s="320" t="s">
        <v>618</v>
      </c>
      <c r="J92" s="320">
        <v>255</v>
      </c>
      <c r="K92" s="334"/>
    </row>
    <row r="93" s="1" customFormat="1" ht="15" customHeight="1">
      <c r="B93" s="345"/>
      <c r="C93" s="320" t="s">
        <v>646</v>
      </c>
      <c r="D93" s="320"/>
      <c r="E93" s="320"/>
      <c r="F93" s="343" t="s">
        <v>616</v>
      </c>
      <c r="G93" s="344"/>
      <c r="H93" s="320" t="s">
        <v>647</v>
      </c>
      <c r="I93" s="320" t="s">
        <v>648</v>
      </c>
      <c r="J93" s="320"/>
      <c r="K93" s="334"/>
    </row>
    <row r="94" s="1" customFormat="1" ht="15" customHeight="1">
      <c r="B94" s="345"/>
      <c r="C94" s="320" t="s">
        <v>649</v>
      </c>
      <c r="D94" s="320"/>
      <c r="E94" s="320"/>
      <c r="F94" s="343" t="s">
        <v>616</v>
      </c>
      <c r="G94" s="344"/>
      <c r="H94" s="320" t="s">
        <v>650</v>
      </c>
      <c r="I94" s="320" t="s">
        <v>651</v>
      </c>
      <c r="J94" s="320"/>
      <c r="K94" s="334"/>
    </row>
    <row r="95" s="1" customFormat="1" ht="15" customHeight="1">
      <c r="B95" s="345"/>
      <c r="C95" s="320" t="s">
        <v>652</v>
      </c>
      <c r="D95" s="320"/>
      <c r="E95" s="320"/>
      <c r="F95" s="343" t="s">
        <v>616</v>
      </c>
      <c r="G95" s="344"/>
      <c r="H95" s="320" t="s">
        <v>652</v>
      </c>
      <c r="I95" s="320" t="s">
        <v>651</v>
      </c>
      <c r="J95" s="320"/>
      <c r="K95" s="334"/>
    </row>
    <row r="96" s="1" customFormat="1" ht="15" customHeight="1">
      <c r="B96" s="345"/>
      <c r="C96" s="320" t="s">
        <v>38</v>
      </c>
      <c r="D96" s="320"/>
      <c r="E96" s="320"/>
      <c r="F96" s="343" t="s">
        <v>616</v>
      </c>
      <c r="G96" s="344"/>
      <c r="H96" s="320" t="s">
        <v>653</v>
      </c>
      <c r="I96" s="320" t="s">
        <v>651</v>
      </c>
      <c r="J96" s="320"/>
      <c r="K96" s="334"/>
    </row>
    <row r="97" s="1" customFormat="1" ht="15" customHeight="1">
      <c r="B97" s="345"/>
      <c r="C97" s="320" t="s">
        <v>48</v>
      </c>
      <c r="D97" s="320"/>
      <c r="E97" s="320"/>
      <c r="F97" s="343" t="s">
        <v>616</v>
      </c>
      <c r="G97" s="344"/>
      <c r="H97" s="320" t="s">
        <v>654</v>
      </c>
      <c r="I97" s="320" t="s">
        <v>651</v>
      </c>
      <c r="J97" s="320"/>
      <c r="K97" s="334"/>
    </row>
    <row r="98" s="1" customFormat="1" ht="15" customHeight="1">
      <c r="B98" s="348"/>
      <c r="C98" s="349"/>
      <c r="D98" s="349"/>
      <c r="E98" s="349"/>
      <c r="F98" s="349"/>
      <c r="G98" s="349"/>
      <c r="H98" s="349"/>
      <c r="I98" s="349"/>
      <c r="J98" s="349"/>
      <c r="K98" s="350"/>
    </row>
    <row r="99" s="1" customFormat="1" ht="18.75" customHeight="1">
      <c r="B99" s="351"/>
      <c r="C99" s="352"/>
      <c r="D99" s="352"/>
      <c r="E99" s="352"/>
      <c r="F99" s="352"/>
      <c r="G99" s="352"/>
      <c r="H99" s="352"/>
      <c r="I99" s="352"/>
      <c r="J99" s="352"/>
      <c r="K99" s="351"/>
    </row>
    <row r="100" s="1" customFormat="1" ht="18.75" customHeight="1">
      <c r="B100" s="328"/>
      <c r="C100" s="328"/>
      <c r="D100" s="328"/>
      <c r="E100" s="328"/>
      <c r="F100" s="328"/>
      <c r="G100" s="328"/>
      <c r="H100" s="328"/>
      <c r="I100" s="328"/>
      <c r="J100" s="328"/>
      <c r="K100" s="328"/>
    </row>
    <row r="101" s="1" customFormat="1" ht="7.5" customHeight="1">
      <c r="B101" s="329"/>
      <c r="C101" s="330"/>
      <c r="D101" s="330"/>
      <c r="E101" s="330"/>
      <c r="F101" s="330"/>
      <c r="G101" s="330"/>
      <c r="H101" s="330"/>
      <c r="I101" s="330"/>
      <c r="J101" s="330"/>
      <c r="K101" s="331"/>
    </row>
    <row r="102" s="1" customFormat="1" ht="45" customHeight="1">
      <c r="B102" s="332"/>
      <c r="C102" s="333" t="s">
        <v>655</v>
      </c>
      <c r="D102" s="333"/>
      <c r="E102" s="333"/>
      <c r="F102" s="333"/>
      <c r="G102" s="333"/>
      <c r="H102" s="333"/>
      <c r="I102" s="333"/>
      <c r="J102" s="333"/>
      <c r="K102" s="334"/>
    </row>
    <row r="103" s="1" customFormat="1" ht="17.25" customHeight="1">
      <c r="B103" s="332"/>
      <c r="C103" s="335" t="s">
        <v>610</v>
      </c>
      <c r="D103" s="335"/>
      <c r="E103" s="335"/>
      <c r="F103" s="335" t="s">
        <v>611</v>
      </c>
      <c r="G103" s="336"/>
      <c r="H103" s="335" t="s">
        <v>54</v>
      </c>
      <c r="I103" s="335" t="s">
        <v>57</v>
      </c>
      <c r="J103" s="335" t="s">
        <v>612</v>
      </c>
      <c r="K103" s="334"/>
    </row>
    <row r="104" s="1" customFormat="1" ht="17.25" customHeight="1">
      <c r="B104" s="332"/>
      <c r="C104" s="337" t="s">
        <v>613</v>
      </c>
      <c r="D104" s="337"/>
      <c r="E104" s="337"/>
      <c r="F104" s="338" t="s">
        <v>614</v>
      </c>
      <c r="G104" s="339"/>
      <c r="H104" s="337"/>
      <c r="I104" s="337"/>
      <c r="J104" s="337" t="s">
        <v>615</v>
      </c>
      <c r="K104" s="334"/>
    </row>
    <row r="105" s="1" customFormat="1" ht="5.25" customHeight="1">
      <c r="B105" s="332"/>
      <c r="C105" s="335"/>
      <c r="D105" s="335"/>
      <c r="E105" s="335"/>
      <c r="F105" s="335"/>
      <c r="G105" s="353"/>
      <c r="H105" s="335"/>
      <c r="I105" s="335"/>
      <c r="J105" s="335"/>
      <c r="K105" s="334"/>
    </row>
    <row r="106" s="1" customFormat="1" ht="15" customHeight="1">
      <c r="B106" s="332"/>
      <c r="C106" s="320" t="s">
        <v>53</v>
      </c>
      <c r="D106" s="342"/>
      <c r="E106" s="342"/>
      <c r="F106" s="343" t="s">
        <v>616</v>
      </c>
      <c r="G106" s="320"/>
      <c r="H106" s="320" t="s">
        <v>656</v>
      </c>
      <c r="I106" s="320" t="s">
        <v>618</v>
      </c>
      <c r="J106" s="320">
        <v>20</v>
      </c>
      <c r="K106" s="334"/>
    </row>
    <row r="107" s="1" customFormat="1" ht="15" customHeight="1">
      <c r="B107" s="332"/>
      <c r="C107" s="320" t="s">
        <v>619</v>
      </c>
      <c r="D107" s="320"/>
      <c r="E107" s="320"/>
      <c r="F107" s="343" t="s">
        <v>616</v>
      </c>
      <c r="G107" s="320"/>
      <c r="H107" s="320" t="s">
        <v>656</v>
      </c>
      <c r="I107" s="320" t="s">
        <v>618</v>
      </c>
      <c r="J107" s="320">
        <v>120</v>
      </c>
      <c r="K107" s="334"/>
    </row>
    <row r="108" s="1" customFormat="1" ht="15" customHeight="1">
      <c r="B108" s="345"/>
      <c r="C108" s="320" t="s">
        <v>621</v>
      </c>
      <c r="D108" s="320"/>
      <c r="E108" s="320"/>
      <c r="F108" s="343" t="s">
        <v>622</v>
      </c>
      <c r="G108" s="320"/>
      <c r="H108" s="320" t="s">
        <v>656</v>
      </c>
      <c r="I108" s="320" t="s">
        <v>618</v>
      </c>
      <c r="J108" s="320">
        <v>50</v>
      </c>
      <c r="K108" s="334"/>
    </row>
    <row r="109" s="1" customFormat="1" ht="15" customHeight="1">
      <c r="B109" s="345"/>
      <c r="C109" s="320" t="s">
        <v>624</v>
      </c>
      <c r="D109" s="320"/>
      <c r="E109" s="320"/>
      <c r="F109" s="343" t="s">
        <v>616</v>
      </c>
      <c r="G109" s="320"/>
      <c r="H109" s="320" t="s">
        <v>656</v>
      </c>
      <c r="I109" s="320" t="s">
        <v>626</v>
      </c>
      <c r="J109" s="320"/>
      <c r="K109" s="334"/>
    </row>
    <row r="110" s="1" customFormat="1" ht="15" customHeight="1">
      <c r="B110" s="345"/>
      <c r="C110" s="320" t="s">
        <v>635</v>
      </c>
      <c r="D110" s="320"/>
      <c r="E110" s="320"/>
      <c r="F110" s="343" t="s">
        <v>622</v>
      </c>
      <c r="G110" s="320"/>
      <c r="H110" s="320" t="s">
        <v>656</v>
      </c>
      <c r="I110" s="320" t="s">
        <v>618</v>
      </c>
      <c r="J110" s="320">
        <v>50</v>
      </c>
      <c r="K110" s="334"/>
    </row>
    <row r="111" s="1" customFormat="1" ht="15" customHeight="1">
      <c r="B111" s="345"/>
      <c r="C111" s="320" t="s">
        <v>643</v>
      </c>
      <c r="D111" s="320"/>
      <c r="E111" s="320"/>
      <c r="F111" s="343" t="s">
        <v>622</v>
      </c>
      <c r="G111" s="320"/>
      <c r="H111" s="320" t="s">
        <v>656</v>
      </c>
      <c r="I111" s="320" t="s">
        <v>618</v>
      </c>
      <c r="J111" s="320">
        <v>50</v>
      </c>
      <c r="K111" s="334"/>
    </row>
    <row r="112" s="1" customFormat="1" ht="15" customHeight="1">
      <c r="B112" s="345"/>
      <c r="C112" s="320" t="s">
        <v>641</v>
      </c>
      <c r="D112" s="320"/>
      <c r="E112" s="320"/>
      <c r="F112" s="343" t="s">
        <v>622</v>
      </c>
      <c r="G112" s="320"/>
      <c r="H112" s="320" t="s">
        <v>656</v>
      </c>
      <c r="I112" s="320" t="s">
        <v>618</v>
      </c>
      <c r="J112" s="320">
        <v>50</v>
      </c>
      <c r="K112" s="334"/>
    </row>
    <row r="113" s="1" customFormat="1" ht="15" customHeight="1">
      <c r="B113" s="345"/>
      <c r="C113" s="320" t="s">
        <v>53</v>
      </c>
      <c r="D113" s="320"/>
      <c r="E113" s="320"/>
      <c r="F113" s="343" t="s">
        <v>616</v>
      </c>
      <c r="G113" s="320"/>
      <c r="H113" s="320" t="s">
        <v>657</v>
      </c>
      <c r="I113" s="320" t="s">
        <v>618</v>
      </c>
      <c r="J113" s="320">
        <v>20</v>
      </c>
      <c r="K113" s="334"/>
    </row>
    <row r="114" s="1" customFormat="1" ht="15" customHeight="1">
      <c r="B114" s="345"/>
      <c r="C114" s="320" t="s">
        <v>658</v>
      </c>
      <c r="D114" s="320"/>
      <c r="E114" s="320"/>
      <c r="F114" s="343" t="s">
        <v>616</v>
      </c>
      <c r="G114" s="320"/>
      <c r="H114" s="320" t="s">
        <v>659</v>
      </c>
      <c r="I114" s="320" t="s">
        <v>618</v>
      </c>
      <c r="J114" s="320">
        <v>120</v>
      </c>
      <c r="K114" s="334"/>
    </row>
    <row r="115" s="1" customFormat="1" ht="15" customHeight="1">
      <c r="B115" s="345"/>
      <c r="C115" s="320" t="s">
        <v>38</v>
      </c>
      <c r="D115" s="320"/>
      <c r="E115" s="320"/>
      <c r="F115" s="343" t="s">
        <v>616</v>
      </c>
      <c r="G115" s="320"/>
      <c r="H115" s="320" t="s">
        <v>660</v>
      </c>
      <c r="I115" s="320" t="s">
        <v>651</v>
      </c>
      <c r="J115" s="320"/>
      <c r="K115" s="334"/>
    </row>
    <row r="116" s="1" customFormat="1" ht="15" customHeight="1">
      <c r="B116" s="345"/>
      <c r="C116" s="320" t="s">
        <v>48</v>
      </c>
      <c r="D116" s="320"/>
      <c r="E116" s="320"/>
      <c r="F116" s="343" t="s">
        <v>616</v>
      </c>
      <c r="G116" s="320"/>
      <c r="H116" s="320" t="s">
        <v>661</v>
      </c>
      <c r="I116" s="320" t="s">
        <v>651</v>
      </c>
      <c r="J116" s="320"/>
      <c r="K116" s="334"/>
    </row>
    <row r="117" s="1" customFormat="1" ht="15" customHeight="1">
      <c r="B117" s="345"/>
      <c r="C117" s="320" t="s">
        <v>57</v>
      </c>
      <c r="D117" s="320"/>
      <c r="E117" s="320"/>
      <c r="F117" s="343" t="s">
        <v>616</v>
      </c>
      <c r="G117" s="320"/>
      <c r="H117" s="320" t="s">
        <v>662</v>
      </c>
      <c r="I117" s="320" t="s">
        <v>663</v>
      </c>
      <c r="J117" s="320"/>
      <c r="K117" s="334"/>
    </row>
    <row r="118" s="1" customFormat="1" ht="15" customHeight="1">
      <c r="B118" s="348"/>
      <c r="C118" s="354"/>
      <c r="D118" s="354"/>
      <c r="E118" s="354"/>
      <c r="F118" s="354"/>
      <c r="G118" s="354"/>
      <c r="H118" s="354"/>
      <c r="I118" s="354"/>
      <c r="J118" s="354"/>
      <c r="K118" s="350"/>
    </row>
    <row r="119" s="1" customFormat="1" ht="18.75" customHeight="1">
      <c r="B119" s="355"/>
      <c r="C119" s="356"/>
      <c r="D119" s="356"/>
      <c r="E119" s="356"/>
      <c r="F119" s="357"/>
      <c r="G119" s="356"/>
      <c r="H119" s="356"/>
      <c r="I119" s="356"/>
      <c r="J119" s="356"/>
      <c r="K119" s="355"/>
    </row>
    <row r="120" s="1" customFormat="1" ht="18.75" customHeight="1">
      <c r="B120" s="328"/>
      <c r="C120" s="328"/>
      <c r="D120" s="328"/>
      <c r="E120" s="328"/>
      <c r="F120" s="328"/>
      <c r="G120" s="328"/>
      <c r="H120" s="328"/>
      <c r="I120" s="328"/>
      <c r="J120" s="328"/>
      <c r="K120" s="328"/>
    </row>
    <row r="121" s="1" customFormat="1" ht="7.5" customHeight="1">
      <c r="B121" s="358"/>
      <c r="C121" s="359"/>
      <c r="D121" s="359"/>
      <c r="E121" s="359"/>
      <c r="F121" s="359"/>
      <c r="G121" s="359"/>
      <c r="H121" s="359"/>
      <c r="I121" s="359"/>
      <c r="J121" s="359"/>
      <c r="K121" s="360"/>
    </row>
    <row r="122" s="1" customFormat="1" ht="45" customHeight="1">
      <c r="B122" s="361"/>
      <c r="C122" s="311" t="s">
        <v>664</v>
      </c>
      <c r="D122" s="311"/>
      <c r="E122" s="311"/>
      <c r="F122" s="311"/>
      <c r="G122" s="311"/>
      <c r="H122" s="311"/>
      <c r="I122" s="311"/>
      <c r="J122" s="311"/>
      <c r="K122" s="362"/>
    </row>
    <row r="123" s="1" customFormat="1" ht="17.25" customHeight="1">
      <c r="B123" s="363"/>
      <c r="C123" s="335" t="s">
        <v>610</v>
      </c>
      <c r="D123" s="335"/>
      <c r="E123" s="335"/>
      <c r="F123" s="335" t="s">
        <v>611</v>
      </c>
      <c r="G123" s="336"/>
      <c r="H123" s="335" t="s">
        <v>54</v>
      </c>
      <c r="I123" s="335" t="s">
        <v>57</v>
      </c>
      <c r="J123" s="335" t="s">
        <v>612</v>
      </c>
      <c r="K123" s="364"/>
    </row>
    <row r="124" s="1" customFormat="1" ht="17.25" customHeight="1">
      <c r="B124" s="363"/>
      <c r="C124" s="337" t="s">
        <v>613</v>
      </c>
      <c r="D124" s="337"/>
      <c r="E124" s="337"/>
      <c r="F124" s="338" t="s">
        <v>614</v>
      </c>
      <c r="G124" s="339"/>
      <c r="H124" s="337"/>
      <c r="I124" s="337"/>
      <c r="J124" s="337" t="s">
        <v>615</v>
      </c>
      <c r="K124" s="364"/>
    </row>
    <row r="125" s="1" customFormat="1" ht="5.25" customHeight="1">
      <c r="B125" s="365"/>
      <c r="C125" s="340"/>
      <c r="D125" s="340"/>
      <c r="E125" s="340"/>
      <c r="F125" s="340"/>
      <c r="G125" s="366"/>
      <c r="H125" s="340"/>
      <c r="I125" s="340"/>
      <c r="J125" s="340"/>
      <c r="K125" s="367"/>
    </row>
    <row r="126" s="1" customFormat="1" ht="15" customHeight="1">
      <c r="B126" s="365"/>
      <c r="C126" s="320" t="s">
        <v>619</v>
      </c>
      <c r="D126" s="342"/>
      <c r="E126" s="342"/>
      <c r="F126" s="343" t="s">
        <v>616</v>
      </c>
      <c r="G126" s="320"/>
      <c r="H126" s="320" t="s">
        <v>656</v>
      </c>
      <c r="I126" s="320" t="s">
        <v>618</v>
      </c>
      <c r="J126" s="320">
        <v>120</v>
      </c>
      <c r="K126" s="368"/>
    </row>
    <row r="127" s="1" customFormat="1" ht="15" customHeight="1">
      <c r="B127" s="365"/>
      <c r="C127" s="320" t="s">
        <v>665</v>
      </c>
      <c r="D127" s="320"/>
      <c r="E127" s="320"/>
      <c r="F127" s="343" t="s">
        <v>616</v>
      </c>
      <c r="G127" s="320"/>
      <c r="H127" s="320" t="s">
        <v>666</v>
      </c>
      <c r="I127" s="320" t="s">
        <v>618</v>
      </c>
      <c r="J127" s="320" t="s">
        <v>667</v>
      </c>
      <c r="K127" s="368"/>
    </row>
    <row r="128" s="1" customFormat="1" ht="15" customHeight="1">
      <c r="B128" s="365"/>
      <c r="C128" s="320" t="s">
        <v>564</v>
      </c>
      <c r="D128" s="320"/>
      <c r="E128" s="320"/>
      <c r="F128" s="343" t="s">
        <v>616</v>
      </c>
      <c r="G128" s="320"/>
      <c r="H128" s="320" t="s">
        <v>668</v>
      </c>
      <c r="I128" s="320" t="s">
        <v>618</v>
      </c>
      <c r="J128" s="320" t="s">
        <v>667</v>
      </c>
      <c r="K128" s="368"/>
    </row>
    <row r="129" s="1" customFormat="1" ht="15" customHeight="1">
      <c r="B129" s="365"/>
      <c r="C129" s="320" t="s">
        <v>627</v>
      </c>
      <c r="D129" s="320"/>
      <c r="E129" s="320"/>
      <c r="F129" s="343" t="s">
        <v>622</v>
      </c>
      <c r="G129" s="320"/>
      <c r="H129" s="320" t="s">
        <v>628</v>
      </c>
      <c r="I129" s="320" t="s">
        <v>618</v>
      </c>
      <c r="J129" s="320">
        <v>15</v>
      </c>
      <c r="K129" s="368"/>
    </row>
    <row r="130" s="1" customFormat="1" ht="15" customHeight="1">
      <c r="B130" s="365"/>
      <c r="C130" s="346" t="s">
        <v>629</v>
      </c>
      <c r="D130" s="346"/>
      <c r="E130" s="346"/>
      <c r="F130" s="347" t="s">
        <v>622</v>
      </c>
      <c r="G130" s="346"/>
      <c r="H130" s="346" t="s">
        <v>630</v>
      </c>
      <c r="I130" s="346" t="s">
        <v>618</v>
      </c>
      <c r="J130" s="346">
        <v>15</v>
      </c>
      <c r="K130" s="368"/>
    </row>
    <row r="131" s="1" customFormat="1" ht="15" customHeight="1">
      <c r="B131" s="365"/>
      <c r="C131" s="346" t="s">
        <v>631</v>
      </c>
      <c r="D131" s="346"/>
      <c r="E131" s="346"/>
      <c r="F131" s="347" t="s">
        <v>622</v>
      </c>
      <c r="G131" s="346"/>
      <c r="H131" s="346" t="s">
        <v>632</v>
      </c>
      <c r="I131" s="346" t="s">
        <v>618</v>
      </c>
      <c r="J131" s="346">
        <v>20</v>
      </c>
      <c r="K131" s="368"/>
    </row>
    <row r="132" s="1" customFormat="1" ht="15" customHeight="1">
      <c r="B132" s="365"/>
      <c r="C132" s="346" t="s">
        <v>633</v>
      </c>
      <c r="D132" s="346"/>
      <c r="E132" s="346"/>
      <c r="F132" s="347" t="s">
        <v>622</v>
      </c>
      <c r="G132" s="346"/>
      <c r="H132" s="346" t="s">
        <v>634</v>
      </c>
      <c r="I132" s="346" t="s">
        <v>618</v>
      </c>
      <c r="J132" s="346">
        <v>20</v>
      </c>
      <c r="K132" s="368"/>
    </row>
    <row r="133" s="1" customFormat="1" ht="15" customHeight="1">
      <c r="B133" s="365"/>
      <c r="C133" s="320" t="s">
        <v>621</v>
      </c>
      <c r="D133" s="320"/>
      <c r="E133" s="320"/>
      <c r="F133" s="343" t="s">
        <v>622</v>
      </c>
      <c r="G133" s="320"/>
      <c r="H133" s="320" t="s">
        <v>656</v>
      </c>
      <c r="I133" s="320" t="s">
        <v>618</v>
      </c>
      <c r="J133" s="320">
        <v>50</v>
      </c>
      <c r="K133" s="368"/>
    </row>
    <row r="134" s="1" customFormat="1" ht="15" customHeight="1">
      <c r="B134" s="365"/>
      <c r="C134" s="320" t="s">
        <v>635</v>
      </c>
      <c r="D134" s="320"/>
      <c r="E134" s="320"/>
      <c r="F134" s="343" t="s">
        <v>622</v>
      </c>
      <c r="G134" s="320"/>
      <c r="H134" s="320" t="s">
        <v>656</v>
      </c>
      <c r="I134" s="320" t="s">
        <v>618</v>
      </c>
      <c r="J134" s="320">
        <v>50</v>
      </c>
      <c r="K134" s="368"/>
    </row>
    <row r="135" s="1" customFormat="1" ht="15" customHeight="1">
      <c r="B135" s="365"/>
      <c r="C135" s="320" t="s">
        <v>641</v>
      </c>
      <c r="D135" s="320"/>
      <c r="E135" s="320"/>
      <c r="F135" s="343" t="s">
        <v>622</v>
      </c>
      <c r="G135" s="320"/>
      <c r="H135" s="320" t="s">
        <v>656</v>
      </c>
      <c r="I135" s="320" t="s">
        <v>618</v>
      </c>
      <c r="J135" s="320">
        <v>50</v>
      </c>
      <c r="K135" s="368"/>
    </row>
    <row r="136" s="1" customFormat="1" ht="15" customHeight="1">
      <c r="B136" s="365"/>
      <c r="C136" s="320" t="s">
        <v>643</v>
      </c>
      <c r="D136" s="320"/>
      <c r="E136" s="320"/>
      <c r="F136" s="343" t="s">
        <v>622</v>
      </c>
      <c r="G136" s="320"/>
      <c r="H136" s="320" t="s">
        <v>656</v>
      </c>
      <c r="I136" s="320" t="s">
        <v>618</v>
      </c>
      <c r="J136" s="320">
        <v>50</v>
      </c>
      <c r="K136" s="368"/>
    </row>
    <row r="137" s="1" customFormat="1" ht="15" customHeight="1">
      <c r="B137" s="365"/>
      <c r="C137" s="320" t="s">
        <v>644</v>
      </c>
      <c r="D137" s="320"/>
      <c r="E137" s="320"/>
      <c r="F137" s="343" t="s">
        <v>622</v>
      </c>
      <c r="G137" s="320"/>
      <c r="H137" s="320" t="s">
        <v>669</v>
      </c>
      <c r="I137" s="320" t="s">
        <v>618</v>
      </c>
      <c r="J137" s="320">
        <v>255</v>
      </c>
      <c r="K137" s="368"/>
    </row>
    <row r="138" s="1" customFormat="1" ht="15" customHeight="1">
      <c r="B138" s="365"/>
      <c r="C138" s="320" t="s">
        <v>646</v>
      </c>
      <c r="D138" s="320"/>
      <c r="E138" s="320"/>
      <c r="F138" s="343" t="s">
        <v>616</v>
      </c>
      <c r="G138" s="320"/>
      <c r="H138" s="320" t="s">
        <v>670</v>
      </c>
      <c r="I138" s="320" t="s">
        <v>648</v>
      </c>
      <c r="J138" s="320"/>
      <c r="K138" s="368"/>
    </row>
    <row r="139" s="1" customFormat="1" ht="15" customHeight="1">
      <c r="B139" s="365"/>
      <c r="C139" s="320" t="s">
        <v>649</v>
      </c>
      <c r="D139" s="320"/>
      <c r="E139" s="320"/>
      <c r="F139" s="343" t="s">
        <v>616</v>
      </c>
      <c r="G139" s="320"/>
      <c r="H139" s="320" t="s">
        <v>671</v>
      </c>
      <c r="I139" s="320" t="s">
        <v>651</v>
      </c>
      <c r="J139" s="320"/>
      <c r="K139" s="368"/>
    </row>
    <row r="140" s="1" customFormat="1" ht="15" customHeight="1">
      <c r="B140" s="365"/>
      <c r="C140" s="320" t="s">
        <v>652</v>
      </c>
      <c r="D140" s="320"/>
      <c r="E140" s="320"/>
      <c r="F140" s="343" t="s">
        <v>616</v>
      </c>
      <c r="G140" s="320"/>
      <c r="H140" s="320" t="s">
        <v>652</v>
      </c>
      <c r="I140" s="320" t="s">
        <v>651</v>
      </c>
      <c r="J140" s="320"/>
      <c r="K140" s="368"/>
    </row>
    <row r="141" s="1" customFormat="1" ht="15" customHeight="1">
      <c r="B141" s="365"/>
      <c r="C141" s="320" t="s">
        <v>38</v>
      </c>
      <c r="D141" s="320"/>
      <c r="E141" s="320"/>
      <c r="F141" s="343" t="s">
        <v>616</v>
      </c>
      <c r="G141" s="320"/>
      <c r="H141" s="320" t="s">
        <v>672</v>
      </c>
      <c r="I141" s="320" t="s">
        <v>651</v>
      </c>
      <c r="J141" s="320"/>
      <c r="K141" s="368"/>
    </row>
    <row r="142" s="1" customFormat="1" ht="15" customHeight="1">
      <c r="B142" s="365"/>
      <c r="C142" s="320" t="s">
        <v>673</v>
      </c>
      <c r="D142" s="320"/>
      <c r="E142" s="320"/>
      <c r="F142" s="343" t="s">
        <v>616</v>
      </c>
      <c r="G142" s="320"/>
      <c r="H142" s="320" t="s">
        <v>674</v>
      </c>
      <c r="I142" s="320" t="s">
        <v>651</v>
      </c>
      <c r="J142" s="320"/>
      <c r="K142" s="368"/>
    </row>
    <row r="143" s="1" customFormat="1" ht="15" customHeight="1">
      <c r="B143" s="369"/>
      <c r="C143" s="370"/>
      <c r="D143" s="370"/>
      <c r="E143" s="370"/>
      <c r="F143" s="370"/>
      <c r="G143" s="370"/>
      <c r="H143" s="370"/>
      <c r="I143" s="370"/>
      <c r="J143" s="370"/>
      <c r="K143" s="371"/>
    </row>
    <row r="144" s="1" customFormat="1" ht="18.75" customHeight="1">
      <c r="B144" s="356"/>
      <c r="C144" s="356"/>
      <c r="D144" s="356"/>
      <c r="E144" s="356"/>
      <c r="F144" s="357"/>
      <c r="G144" s="356"/>
      <c r="H144" s="356"/>
      <c r="I144" s="356"/>
      <c r="J144" s="356"/>
      <c r="K144" s="356"/>
    </row>
    <row r="145" s="1" customFormat="1" ht="18.75" customHeight="1">
      <c r="B145" s="328"/>
      <c r="C145" s="328"/>
      <c r="D145" s="328"/>
      <c r="E145" s="328"/>
      <c r="F145" s="328"/>
      <c r="G145" s="328"/>
      <c r="H145" s="328"/>
      <c r="I145" s="328"/>
      <c r="J145" s="328"/>
      <c r="K145" s="328"/>
    </row>
    <row r="146" s="1" customFormat="1" ht="7.5" customHeight="1">
      <c r="B146" s="329"/>
      <c r="C146" s="330"/>
      <c r="D146" s="330"/>
      <c r="E146" s="330"/>
      <c r="F146" s="330"/>
      <c r="G146" s="330"/>
      <c r="H146" s="330"/>
      <c r="I146" s="330"/>
      <c r="J146" s="330"/>
      <c r="K146" s="331"/>
    </row>
    <row r="147" s="1" customFormat="1" ht="45" customHeight="1">
      <c r="B147" s="332"/>
      <c r="C147" s="333" t="s">
        <v>675</v>
      </c>
      <c r="D147" s="333"/>
      <c r="E147" s="333"/>
      <c r="F147" s="333"/>
      <c r="G147" s="333"/>
      <c r="H147" s="333"/>
      <c r="I147" s="333"/>
      <c r="J147" s="333"/>
      <c r="K147" s="334"/>
    </row>
    <row r="148" s="1" customFormat="1" ht="17.25" customHeight="1">
      <c r="B148" s="332"/>
      <c r="C148" s="335" t="s">
        <v>610</v>
      </c>
      <c r="D148" s="335"/>
      <c r="E148" s="335"/>
      <c r="F148" s="335" t="s">
        <v>611</v>
      </c>
      <c r="G148" s="336"/>
      <c r="H148" s="335" t="s">
        <v>54</v>
      </c>
      <c r="I148" s="335" t="s">
        <v>57</v>
      </c>
      <c r="J148" s="335" t="s">
        <v>612</v>
      </c>
      <c r="K148" s="334"/>
    </row>
    <row r="149" s="1" customFormat="1" ht="17.25" customHeight="1">
      <c r="B149" s="332"/>
      <c r="C149" s="337" t="s">
        <v>613</v>
      </c>
      <c r="D149" s="337"/>
      <c r="E149" s="337"/>
      <c r="F149" s="338" t="s">
        <v>614</v>
      </c>
      <c r="G149" s="339"/>
      <c r="H149" s="337"/>
      <c r="I149" s="337"/>
      <c r="J149" s="337" t="s">
        <v>615</v>
      </c>
      <c r="K149" s="334"/>
    </row>
    <row r="150" s="1" customFormat="1" ht="5.25" customHeight="1">
      <c r="B150" s="345"/>
      <c r="C150" s="340"/>
      <c r="D150" s="340"/>
      <c r="E150" s="340"/>
      <c r="F150" s="340"/>
      <c r="G150" s="341"/>
      <c r="H150" s="340"/>
      <c r="I150" s="340"/>
      <c r="J150" s="340"/>
      <c r="K150" s="368"/>
    </row>
    <row r="151" s="1" customFormat="1" ht="15" customHeight="1">
      <c r="B151" s="345"/>
      <c r="C151" s="372" t="s">
        <v>619</v>
      </c>
      <c r="D151" s="320"/>
      <c r="E151" s="320"/>
      <c r="F151" s="373" t="s">
        <v>616</v>
      </c>
      <c r="G151" s="320"/>
      <c r="H151" s="372" t="s">
        <v>656</v>
      </c>
      <c r="I151" s="372" t="s">
        <v>618</v>
      </c>
      <c r="J151" s="372">
        <v>120</v>
      </c>
      <c r="K151" s="368"/>
    </row>
    <row r="152" s="1" customFormat="1" ht="15" customHeight="1">
      <c r="B152" s="345"/>
      <c r="C152" s="372" t="s">
        <v>665</v>
      </c>
      <c r="D152" s="320"/>
      <c r="E152" s="320"/>
      <c r="F152" s="373" t="s">
        <v>616</v>
      </c>
      <c r="G152" s="320"/>
      <c r="H152" s="372" t="s">
        <v>676</v>
      </c>
      <c r="I152" s="372" t="s">
        <v>618</v>
      </c>
      <c r="J152" s="372" t="s">
        <v>667</v>
      </c>
      <c r="K152" s="368"/>
    </row>
    <row r="153" s="1" customFormat="1" ht="15" customHeight="1">
      <c r="B153" s="345"/>
      <c r="C153" s="372" t="s">
        <v>564</v>
      </c>
      <c r="D153" s="320"/>
      <c r="E153" s="320"/>
      <c r="F153" s="373" t="s">
        <v>616</v>
      </c>
      <c r="G153" s="320"/>
      <c r="H153" s="372" t="s">
        <v>677</v>
      </c>
      <c r="I153" s="372" t="s">
        <v>618</v>
      </c>
      <c r="J153" s="372" t="s">
        <v>667</v>
      </c>
      <c r="K153" s="368"/>
    </row>
    <row r="154" s="1" customFormat="1" ht="15" customHeight="1">
      <c r="B154" s="345"/>
      <c r="C154" s="372" t="s">
        <v>621</v>
      </c>
      <c r="D154" s="320"/>
      <c r="E154" s="320"/>
      <c r="F154" s="373" t="s">
        <v>622</v>
      </c>
      <c r="G154" s="320"/>
      <c r="H154" s="372" t="s">
        <v>656</v>
      </c>
      <c r="I154" s="372" t="s">
        <v>618</v>
      </c>
      <c r="J154" s="372">
        <v>50</v>
      </c>
      <c r="K154" s="368"/>
    </row>
    <row r="155" s="1" customFormat="1" ht="15" customHeight="1">
      <c r="B155" s="345"/>
      <c r="C155" s="372" t="s">
        <v>624</v>
      </c>
      <c r="D155" s="320"/>
      <c r="E155" s="320"/>
      <c r="F155" s="373" t="s">
        <v>616</v>
      </c>
      <c r="G155" s="320"/>
      <c r="H155" s="372" t="s">
        <v>656</v>
      </c>
      <c r="I155" s="372" t="s">
        <v>626</v>
      </c>
      <c r="J155" s="372"/>
      <c r="K155" s="368"/>
    </row>
    <row r="156" s="1" customFormat="1" ht="15" customHeight="1">
      <c r="B156" s="345"/>
      <c r="C156" s="372" t="s">
        <v>635</v>
      </c>
      <c r="D156" s="320"/>
      <c r="E156" s="320"/>
      <c r="F156" s="373" t="s">
        <v>622</v>
      </c>
      <c r="G156" s="320"/>
      <c r="H156" s="372" t="s">
        <v>656</v>
      </c>
      <c r="I156" s="372" t="s">
        <v>618</v>
      </c>
      <c r="J156" s="372">
        <v>50</v>
      </c>
      <c r="K156" s="368"/>
    </row>
    <row r="157" s="1" customFormat="1" ht="15" customHeight="1">
      <c r="B157" s="345"/>
      <c r="C157" s="372" t="s">
        <v>643</v>
      </c>
      <c r="D157" s="320"/>
      <c r="E157" s="320"/>
      <c r="F157" s="373" t="s">
        <v>622</v>
      </c>
      <c r="G157" s="320"/>
      <c r="H157" s="372" t="s">
        <v>656</v>
      </c>
      <c r="I157" s="372" t="s">
        <v>618</v>
      </c>
      <c r="J157" s="372">
        <v>50</v>
      </c>
      <c r="K157" s="368"/>
    </row>
    <row r="158" s="1" customFormat="1" ht="15" customHeight="1">
      <c r="B158" s="345"/>
      <c r="C158" s="372" t="s">
        <v>641</v>
      </c>
      <c r="D158" s="320"/>
      <c r="E158" s="320"/>
      <c r="F158" s="373" t="s">
        <v>622</v>
      </c>
      <c r="G158" s="320"/>
      <c r="H158" s="372" t="s">
        <v>656</v>
      </c>
      <c r="I158" s="372" t="s">
        <v>618</v>
      </c>
      <c r="J158" s="372">
        <v>50</v>
      </c>
      <c r="K158" s="368"/>
    </row>
    <row r="159" s="1" customFormat="1" ht="15" customHeight="1">
      <c r="B159" s="345"/>
      <c r="C159" s="372" t="s">
        <v>94</v>
      </c>
      <c r="D159" s="320"/>
      <c r="E159" s="320"/>
      <c r="F159" s="373" t="s">
        <v>616</v>
      </c>
      <c r="G159" s="320"/>
      <c r="H159" s="372" t="s">
        <v>678</v>
      </c>
      <c r="I159" s="372" t="s">
        <v>618</v>
      </c>
      <c r="J159" s="372" t="s">
        <v>679</v>
      </c>
      <c r="K159" s="368"/>
    </row>
    <row r="160" s="1" customFormat="1" ht="15" customHeight="1">
      <c r="B160" s="345"/>
      <c r="C160" s="372" t="s">
        <v>680</v>
      </c>
      <c r="D160" s="320"/>
      <c r="E160" s="320"/>
      <c r="F160" s="373" t="s">
        <v>616</v>
      </c>
      <c r="G160" s="320"/>
      <c r="H160" s="372" t="s">
        <v>681</v>
      </c>
      <c r="I160" s="372" t="s">
        <v>651</v>
      </c>
      <c r="J160" s="372"/>
      <c r="K160" s="368"/>
    </row>
    <row r="161" s="1" customFormat="1" ht="15" customHeight="1">
      <c r="B161" s="374"/>
      <c r="C161" s="354"/>
      <c r="D161" s="354"/>
      <c r="E161" s="354"/>
      <c r="F161" s="354"/>
      <c r="G161" s="354"/>
      <c r="H161" s="354"/>
      <c r="I161" s="354"/>
      <c r="J161" s="354"/>
      <c r="K161" s="375"/>
    </row>
    <row r="162" s="1" customFormat="1" ht="18.75" customHeight="1">
      <c r="B162" s="356"/>
      <c r="C162" s="366"/>
      <c r="D162" s="366"/>
      <c r="E162" s="366"/>
      <c r="F162" s="376"/>
      <c r="G162" s="366"/>
      <c r="H162" s="366"/>
      <c r="I162" s="366"/>
      <c r="J162" s="366"/>
      <c r="K162" s="356"/>
    </row>
    <row r="163" s="1" customFormat="1" ht="18.75" customHeight="1">
      <c r="B163" s="328"/>
      <c r="C163" s="328"/>
      <c r="D163" s="328"/>
      <c r="E163" s="328"/>
      <c r="F163" s="328"/>
      <c r="G163" s="328"/>
      <c r="H163" s="328"/>
      <c r="I163" s="328"/>
      <c r="J163" s="328"/>
      <c r="K163" s="328"/>
    </row>
    <row r="164" s="1" customFormat="1" ht="7.5" customHeight="1">
      <c r="B164" s="307"/>
      <c r="C164" s="308"/>
      <c r="D164" s="308"/>
      <c r="E164" s="308"/>
      <c r="F164" s="308"/>
      <c r="G164" s="308"/>
      <c r="H164" s="308"/>
      <c r="I164" s="308"/>
      <c r="J164" s="308"/>
      <c r="K164" s="309"/>
    </row>
    <row r="165" s="1" customFormat="1" ht="45" customHeight="1">
      <c r="B165" s="310"/>
      <c r="C165" s="311" t="s">
        <v>682</v>
      </c>
      <c r="D165" s="311"/>
      <c r="E165" s="311"/>
      <c r="F165" s="311"/>
      <c r="G165" s="311"/>
      <c r="H165" s="311"/>
      <c r="I165" s="311"/>
      <c r="J165" s="311"/>
      <c r="K165" s="312"/>
    </row>
    <row r="166" s="1" customFormat="1" ht="17.25" customHeight="1">
      <c r="B166" s="310"/>
      <c r="C166" s="335" t="s">
        <v>610</v>
      </c>
      <c r="D166" s="335"/>
      <c r="E166" s="335"/>
      <c r="F166" s="335" t="s">
        <v>611</v>
      </c>
      <c r="G166" s="377"/>
      <c r="H166" s="378" t="s">
        <v>54</v>
      </c>
      <c r="I166" s="378" t="s">
        <v>57</v>
      </c>
      <c r="J166" s="335" t="s">
        <v>612</v>
      </c>
      <c r="K166" s="312"/>
    </row>
    <row r="167" s="1" customFormat="1" ht="17.25" customHeight="1">
      <c r="B167" s="313"/>
      <c r="C167" s="337" t="s">
        <v>613</v>
      </c>
      <c r="D167" s="337"/>
      <c r="E167" s="337"/>
      <c r="F167" s="338" t="s">
        <v>614</v>
      </c>
      <c r="G167" s="379"/>
      <c r="H167" s="380"/>
      <c r="I167" s="380"/>
      <c r="J167" s="337" t="s">
        <v>615</v>
      </c>
      <c r="K167" s="315"/>
    </row>
    <row r="168" s="1" customFormat="1" ht="5.25" customHeight="1">
      <c r="B168" s="345"/>
      <c r="C168" s="340"/>
      <c r="D168" s="340"/>
      <c r="E168" s="340"/>
      <c r="F168" s="340"/>
      <c r="G168" s="341"/>
      <c r="H168" s="340"/>
      <c r="I168" s="340"/>
      <c r="J168" s="340"/>
      <c r="K168" s="368"/>
    </row>
    <row r="169" s="1" customFormat="1" ht="15" customHeight="1">
      <c r="B169" s="345"/>
      <c r="C169" s="320" t="s">
        <v>619</v>
      </c>
      <c r="D169" s="320"/>
      <c r="E169" s="320"/>
      <c r="F169" s="343" t="s">
        <v>616</v>
      </c>
      <c r="G169" s="320"/>
      <c r="H169" s="320" t="s">
        <v>656</v>
      </c>
      <c r="I169" s="320" t="s">
        <v>618</v>
      </c>
      <c r="J169" s="320">
        <v>120</v>
      </c>
      <c r="K169" s="368"/>
    </row>
    <row r="170" s="1" customFormat="1" ht="15" customHeight="1">
      <c r="B170" s="345"/>
      <c r="C170" s="320" t="s">
        <v>665</v>
      </c>
      <c r="D170" s="320"/>
      <c r="E170" s="320"/>
      <c r="F170" s="343" t="s">
        <v>616</v>
      </c>
      <c r="G170" s="320"/>
      <c r="H170" s="320" t="s">
        <v>666</v>
      </c>
      <c r="I170" s="320" t="s">
        <v>618</v>
      </c>
      <c r="J170" s="320" t="s">
        <v>667</v>
      </c>
      <c r="K170" s="368"/>
    </row>
    <row r="171" s="1" customFormat="1" ht="15" customHeight="1">
      <c r="B171" s="345"/>
      <c r="C171" s="320" t="s">
        <v>564</v>
      </c>
      <c r="D171" s="320"/>
      <c r="E171" s="320"/>
      <c r="F171" s="343" t="s">
        <v>616</v>
      </c>
      <c r="G171" s="320"/>
      <c r="H171" s="320" t="s">
        <v>683</v>
      </c>
      <c r="I171" s="320" t="s">
        <v>618</v>
      </c>
      <c r="J171" s="320" t="s">
        <v>667</v>
      </c>
      <c r="K171" s="368"/>
    </row>
    <row r="172" s="1" customFormat="1" ht="15" customHeight="1">
      <c r="B172" s="345"/>
      <c r="C172" s="320" t="s">
        <v>621</v>
      </c>
      <c r="D172" s="320"/>
      <c r="E172" s="320"/>
      <c r="F172" s="343" t="s">
        <v>622</v>
      </c>
      <c r="G172" s="320"/>
      <c r="H172" s="320" t="s">
        <v>683</v>
      </c>
      <c r="I172" s="320" t="s">
        <v>618</v>
      </c>
      <c r="J172" s="320">
        <v>50</v>
      </c>
      <c r="K172" s="368"/>
    </row>
    <row r="173" s="1" customFormat="1" ht="15" customHeight="1">
      <c r="B173" s="345"/>
      <c r="C173" s="320" t="s">
        <v>624</v>
      </c>
      <c r="D173" s="320"/>
      <c r="E173" s="320"/>
      <c r="F173" s="343" t="s">
        <v>616</v>
      </c>
      <c r="G173" s="320"/>
      <c r="H173" s="320" t="s">
        <v>683</v>
      </c>
      <c r="I173" s="320" t="s">
        <v>626</v>
      </c>
      <c r="J173" s="320"/>
      <c r="K173" s="368"/>
    </row>
    <row r="174" s="1" customFormat="1" ht="15" customHeight="1">
      <c r="B174" s="345"/>
      <c r="C174" s="320" t="s">
        <v>635</v>
      </c>
      <c r="D174" s="320"/>
      <c r="E174" s="320"/>
      <c r="F174" s="343" t="s">
        <v>622</v>
      </c>
      <c r="G174" s="320"/>
      <c r="H174" s="320" t="s">
        <v>683</v>
      </c>
      <c r="I174" s="320" t="s">
        <v>618</v>
      </c>
      <c r="J174" s="320">
        <v>50</v>
      </c>
      <c r="K174" s="368"/>
    </row>
    <row r="175" s="1" customFormat="1" ht="15" customHeight="1">
      <c r="B175" s="345"/>
      <c r="C175" s="320" t="s">
        <v>643</v>
      </c>
      <c r="D175" s="320"/>
      <c r="E175" s="320"/>
      <c r="F175" s="343" t="s">
        <v>622</v>
      </c>
      <c r="G175" s="320"/>
      <c r="H175" s="320" t="s">
        <v>683</v>
      </c>
      <c r="I175" s="320" t="s">
        <v>618</v>
      </c>
      <c r="J175" s="320">
        <v>50</v>
      </c>
      <c r="K175" s="368"/>
    </row>
    <row r="176" s="1" customFormat="1" ht="15" customHeight="1">
      <c r="B176" s="345"/>
      <c r="C176" s="320" t="s">
        <v>641</v>
      </c>
      <c r="D176" s="320"/>
      <c r="E176" s="320"/>
      <c r="F176" s="343" t="s">
        <v>622</v>
      </c>
      <c r="G176" s="320"/>
      <c r="H176" s="320" t="s">
        <v>683</v>
      </c>
      <c r="I176" s="320" t="s">
        <v>618</v>
      </c>
      <c r="J176" s="320">
        <v>50</v>
      </c>
      <c r="K176" s="368"/>
    </row>
    <row r="177" s="1" customFormat="1" ht="15" customHeight="1">
      <c r="B177" s="345"/>
      <c r="C177" s="320" t="s">
        <v>116</v>
      </c>
      <c r="D177" s="320"/>
      <c r="E177" s="320"/>
      <c r="F177" s="343" t="s">
        <v>616</v>
      </c>
      <c r="G177" s="320"/>
      <c r="H177" s="320" t="s">
        <v>684</v>
      </c>
      <c r="I177" s="320" t="s">
        <v>685</v>
      </c>
      <c r="J177" s="320"/>
      <c r="K177" s="368"/>
    </row>
    <row r="178" s="1" customFormat="1" ht="15" customHeight="1">
      <c r="B178" s="345"/>
      <c r="C178" s="320" t="s">
        <v>57</v>
      </c>
      <c r="D178" s="320"/>
      <c r="E178" s="320"/>
      <c r="F178" s="343" t="s">
        <v>616</v>
      </c>
      <c r="G178" s="320"/>
      <c r="H178" s="320" t="s">
        <v>686</v>
      </c>
      <c r="I178" s="320" t="s">
        <v>687</v>
      </c>
      <c r="J178" s="320">
        <v>1</v>
      </c>
      <c r="K178" s="368"/>
    </row>
    <row r="179" s="1" customFormat="1" ht="15" customHeight="1">
      <c r="B179" s="345"/>
      <c r="C179" s="320" t="s">
        <v>53</v>
      </c>
      <c r="D179" s="320"/>
      <c r="E179" s="320"/>
      <c r="F179" s="343" t="s">
        <v>616</v>
      </c>
      <c r="G179" s="320"/>
      <c r="H179" s="320" t="s">
        <v>688</v>
      </c>
      <c r="I179" s="320" t="s">
        <v>618</v>
      </c>
      <c r="J179" s="320">
        <v>20</v>
      </c>
      <c r="K179" s="368"/>
    </row>
    <row r="180" s="1" customFormat="1" ht="15" customHeight="1">
      <c r="B180" s="345"/>
      <c r="C180" s="320" t="s">
        <v>54</v>
      </c>
      <c r="D180" s="320"/>
      <c r="E180" s="320"/>
      <c r="F180" s="343" t="s">
        <v>616</v>
      </c>
      <c r="G180" s="320"/>
      <c r="H180" s="320" t="s">
        <v>689</v>
      </c>
      <c r="I180" s="320" t="s">
        <v>618</v>
      </c>
      <c r="J180" s="320">
        <v>255</v>
      </c>
      <c r="K180" s="368"/>
    </row>
    <row r="181" s="1" customFormat="1" ht="15" customHeight="1">
      <c r="B181" s="345"/>
      <c r="C181" s="320" t="s">
        <v>117</v>
      </c>
      <c r="D181" s="320"/>
      <c r="E181" s="320"/>
      <c r="F181" s="343" t="s">
        <v>616</v>
      </c>
      <c r="G181" s="320"/>
      <c r="H181" s="320" t="s">
        <v>580</v>
      </c>
      <c r="I181" s="320" t="s">
        <v>618</v>
      </c>
      <c r="J181" s="320">
        <v>10</v>
      </c>
      <c r="K181" s="368"/>
    </row>
    <row r="182" s="1" customFormat="1" ht="15" customHeight="1">
      <c r="B182" s="345"/>
      <c r="C182" s="320" t="s">
        <v>118</v>
      </c>
      <c r="D182" s="320"/>
      <c r="E182" s="320"/>
      <c r="F182" s="343" t="s">
        <v>616</v>
      </c>
      <c r="G182" s="320"/>
      <c r="H182" s="320" t="s">
        <v>690</v>
      </c>
      <c r="I182" s="320" t="s">
        <v>651</v>
      </c>
      <c r="J182" s="320"/>
      <c r="K182" s="368"/>
    </row>
    <row r="183" s="1" customFormat="1" ht="15" customHeight="1">
      <c r="B183" s="345"/>
      <c r="C183" s="320" t="s">
        <v>691</v>
      </c>
      <c r="D183" s="320"/>
      <c r="E183" s="320"/>
      <c r="F183" s="343" t="s">
        <v>616</v>
      </c>
      <c r="G183" s="320"/>
      <c r="H183" s="320" t="s">
        <v>692</v>
      </c>
      <c r="I183" s="320" t="s">
        <v>651</v>
      </c>
      <c r="J183" s="320"/>
      <c r="K183" s="368"/>
    </row>
    <row r="184" s="1" customFormat="1" ht="15" customHeight="1">
      <c r="B184" s="345"/>
      <c r="C184" s="320" t="s">
        <v>680</v>
      </c>
      <c r="D184" s="320"/>
      <c r="E184" s="320"/>
      <c r="F184" s="343" t="s">
        <v>616</v>
      </c>
      <c r="G184" s="320"/>
      <c r="H184" s="320" t="s">
        <v>693</v>
      </c>
      <c r="I184" s="320" t="s">
        <v>651</v>
      </c>
      <c r="J184" s="320"/>
      <c r="K184" s="368"/>
    </row>
    <row r="185" s="1" customFormat="1" ht="15" customHeight="1">
      <c r="B185" s="345"/>
      <c r="C185" s="320" t="s">
        <v>120</v>
      </c>
      <c r="D185" s="320"/>
      <c r="E185" s="320"/>
      <c r="F185" s="343" t="s">
        <v>622</v>
      </c>
      <c r="G185" s="320"/>
      <c r="H185" s="320" t="s">
        <v>694</v>
      </c>
      <c r="I185" s="320" t="s">
        <v>618</v>
      </c>
      <c r="J185" s="320">
        <v>50</v>
      </c>
      <c r="K185" s="368"/>
    </row>
    <row r="186" s="1" customFormat="1" ht="15" customHeight="1">
      <c r="B186" s="345"/>
      <c r="C186" s="320" t="s">
        <v>695</v>
      </c>
      <c r="D186" s="320"/>
      <c r="E186" s="320"/>
      <c r="F186" s="343" t="s">
        <v>622</v>
      </c>
      <c r="G186" s="320"/>
      <c r="H186" s="320" t="s">
        <v>696</v>
      </c>
      <c r="I186" s="320" t="s">
        <v>697</v>
      </c>
      <c r="J186" s="320"/>
      <c r="K186" s="368"/>
    </row>
    <row r="187" s="1" customFormat="1" ht="15" customHeight="1">
      <c r="B187" s="345"/>
      <c r="C187" s="320" t="s">
        <v>698</v>
      </c>
      <c r="D187" s="320"/>
      <c r="E187" s="320"/>
      <c r="F187" s="343" t="s">
        <v>622</v>
      </c>
      <c r="G187" s="320"/>
      <c r="H187" s="320" t="s">
        <v>699</v>
      </c>
      <c r="I187" s="320" t="s">
        <v>697</v>
      </c>
      <c r="J187" s="320"/>
      <c r="K187" s="368"/>
    </row>
    <row r="188" s="1" customFormat="1" ht="15" customHeight="1">
      <c r="B188" s="345"/>
      <c r="C188" s="320" t="s">
        <v>700</v>
      </c>
      <c r="D188" s="320"/>
      <c r="E188" s="320"/>
      <c r="F188" s="343" t="s">
        <v>622</v>
      </c>
      <c r="G188" s="320"/>
      <c r="H188" s="320" t="s">
        <v>701</v>
      </c>
      <c r="I188" s="320" t="s">
        <v>697</v>
      </c>
      <c r="J188" s="320"/>
      <c r="K188" s="368"/>
    </row>
    <row r="189" s="1" customFormat="1" ht="15" customHeight="1">
      <c r="B189" s="345"/>
      <c r="C189" s="381" t="s">
        <v>702</v>
      </c>
      <c r="D189" s="320"/>
      <c r="E189" s="320"/>
      <c r="F189" s="343" t="s">
        <v>622</v>
      </c>
      <c r="G189" s="320"/>
      <c r="H189" s="320" t="s">
        <v>703</v>
      </c>
      <c r="I189" s="320" t="s">
        <v>704</v>
      </c>
      <c r="J189" s="382" t="s">
        <v>705</v>
      </c>
      <c r="K189" s="368"/>
    </row>
    <row r="190" s="18" customFormat="1" ht="15" customHeight="1">
      <c r="B190" s="383"/>
      <c r="C190" s="384" t="s">
        <v>706</v>
      </c>
      <c r="D190" s="385"/>
      <c r="E190" s="385"/>
      <c r="F190" s="386" t="s">
        <v>622</v>
      </c>
      <c r="G190" s="385"/>
      <c r="H190" s="385" t="s">
        <v>707</v>
      </c>
      <c r="I190" s="385" t="s">
        <v>704</v>
      </c>
      <c r="J190" s="387" t="s">
        <v>705</v>
      </c>
      <c r="K190" s="388"/>
    </row>
    <row r="191" s="1" customFormat="1" ht="15" customHeight="1">
      <c r="B191" s="345"/>
      <c r="C191" s="381" t="s">
        <v>42</v>
      </c>
      <c r="D191" s="320"/>
      <c r="E191" s="320"/>
      <c r="F191" s="343" t="s">
        <v>616</v>
      </c>
      <c r="G191" s="320"/>
      <c r="H191" s="317" t="s">
        <v>708</v>
      </c>
      <c r="I191" s="320" t="s">
        <v>709</v>
      </c>
      <c r="J191" s="320"/>
      <c r="K191" s="368"/>
    </row>
    <row r="192" s="1" customFormat="1" ht="15" customHeight="1">
      <c r="B192" s="345"/>
      <c r="C192" s="381" t="s">
        <v>710</v>
      </c>
      <c r="D192" s="320"/>
      <c r="E192" s="320"/>
      <c r="F192" s="343" t="s">
        <v>616</v>
      </c>
      <c r="G192" s="320"/>
      <c r="H192" s="320" t="s">
        <v>711</v>
      </c>
      <c r="I192" s="320" t="s">
        <v>651</v>
      </c>
      <c r="J192" s="320"/>
      <c r="K192" s="368"/>
    </row>
    <row r="193" s="1" customFormat="1" ht="15" customHeight="1">
      <c r="B193" s="345"/>
      <c r="C193" s="381" t="s">
        <v>712</v>
      </c>
      <c r="D193" s="320"/>
      <c r="E193" s="320"/>
      <c r="F193" s="343" t="s">
        <v>616</v>
      </c>
      <c r="G193" s="320"/>
      <c r="H193" s="320" t="s">
        <v>713</v>
      </c>
      <c r="I193" s="320" t="s">
        <v>651</v>
      </c>
      <c r="J193" s="320"/>
      <c r="K193" s="368"/>
    </row>
    <row r="194" s="1" customFormat="1" ht="15" customHeight="1">
      <c r="B194" s="345"/>
      <c r="C194" s="381" t="s">
        <v>714</v>
      </c>
      <c r="D194" s="320"/>
      <c r="E194" s="320"/>
      <c r="F194" s="343" t="s">
        <v>622</v>
      </c>
      <c r="G194" s="320"/>
      <c r="H194" s="320" t="s">
        <v>715</v>
      </c>
      <c r="I194" s="320" t="s">
        <v>651</v>
      </c>
      <c r="J194" s="320"/>
      <c r="K194" s="368"/>
    </row>
    <row r="195" s="1" customFormat="1" ht="15" customHeight="1">
      <c r="B195" s="374"/>
      <c r="C195" s="389"/>
      <c r="D195" s="354"/>
      <c r="E195" s="354"/>
      <c r="F195" s="354"/>
      <c r="G195" s="354"/>
      <c r="H195" s="354"/>
      <c r="I195" s="354"/>
      <c r="J195" s="354"/>
      <c r="K195" s="375"/>
    </row>
    <row r="196" s="1" customFormat="1" ht="18.75" customHeight="1">
      <c r="B196" s="356"/>
      <c r="C196" s="366"/>
      <c r="D196" s="366"/>
      <c r="E196" s="366"/>
      <c r="F196" s="376"/>
      <c r="G196" s="366"/>
      <c r="H196" s="366"/>
      <c r="I196" s="366"/>
      <c r="J196" s="366"/>
      <c r="K196" s="356"/>
    </row>
    <row r="197" s="1" customFormat="1" ht="18.75" customHeight="1">
      <c r="B197" s="356"/>
      <c r="C197" s="366"/>
      <c r="D197" s="366"/>
      <c r="E197" s="366"/>
      <c r="F197" s="376"/>
      <c r="G197" s="366"/>
      <c r="H197" s="366"/>
      <c r="I197" s="366"/>
      <c r="J197" s="366"/>
      <c r="K197" s="356"/>
    </row>
    <row r="198" s="1" customFormat="1" ht="18.75" customHeight="1">
      <c r="B198" s="328"/>
      <c r="C198" s="328"/>
      <c r="D198" s="328"/>
      <c r="E198" s="328"/>
      <c r="F198" s="328"/>
      <c r="G198" s="328"/>
      <c r="H198" s="328"/>
      <c r="I198" s="328"/>
      <c r="J198" s="328"/>
      <c r="K198" s="328"/>
    </row>
    <row r="199" s="1" customFormat="1" ht="13.5">
      <c r="B199" s="307"/>
      <c r="C199" s="308"/>
      <c r="D199" s="308"/>
      <c r="E199" s="308"/>
      <c r="F199" s="308"/>
      <c r="G199" s="308"/>
      <c r="H199" s="308"/>
      <c r="I199" s="308"/>
      <c r="J199" s="308"/>
      <c r="K199" s="309"/>
    </row>
    <row r="200" s="1" customFormat="1" ht="21">
      <c r="B200" s="310"/>
      <c r="C200" s="311" t="s">
        <v>716</v>
      </c>
      <c r="D200" s="311"/>
      <c r="E200" s="311"/>
      <c r="F200" s="311"/>
      <c r="G200" s="311"/>
      <c r="H200" s="311"/>
      <c r="I200" s="311"/>
      <c r="J200" s="311"/>
      <c r="K200" s="312"/>
    </row>
    <row r="201" s="1" customFormat="1" ht="25.5" customHeight="1">
      <c r="B201" s="310"/>
      <c r="C201" s="390" t="s">
        <v>717</v>
      </c>
      <c r="D201" s="390"/>
      <c r="E201" s="390"/>
      <c r="F201" s="390" t="s">
        <v>718</v>
      </c>
      <c r="G201" s="391"/>
      <c r="H201" s="390" t="s">
        <v>719</v>
      </c>
      <c r="I201" s="390"/>
      <c r="J201" s="390"/>
      <c r="K201" s="312"/>
    </row>
    <row r="202" s="1" customFormat="1" ht="5.25" customHeight="1">
      <c r="B202" s="345"/>
      <c r="C202" s="340"/>
      <c r="D202" s="340"/>
      <c r="E202" s="340"/>
      <c r="F202" s="340"/>
      <c r="G202" s="366"/>
      <c r="H202" s="340"/>
      <c r="I202" s="340"/>
      <c r="J202" s="340"/>
      <c r="K202" s="368"/>
    </row>
    <row r="203" s="1" customFormat="1" ht="15" customHeight="1">
      <c r="B203" s="345"/>
      <c r="C203" s="320" t="s">
        <v>709</v>
      </c>
      <c r="D203" s="320"/>
      <c r="E203" s="320"/>
      <c r="F203" s="343" t="s">
        <v>43</v>
      </c>
      <c r="G203" s="320"/>
      <c r="H203" s="320" t="s">
        <v>720</v>
      </c>
      <c r="I203" s="320"/>
      <c r="J203" s="320"/>
      <c r="K203" s="368"/>
    </row>
    <row r="204" s="1" customFormat="1" ht="15" customHeight="1">
      <c r="B204" s="345"/>
      <c r="C204" s="320"/>
      <c r="D204" s="320"/>
      <c r="E204" s="320"/>
      <c r="F204" s="343" t="s">
        <v>44</v>
      </c>
      <c r="G204" s="320"/>
      <c r="H204" s="320" t="s">
        <v>721</v>
      </c>
      <c r="I204" s="320"/>
      <c r="J204" s="320"/>
      <c r="K204" s="368"/>
    </row>
    <row r="205" s="1" customFormat="1" ht="15" customHeight="1">
      <c r="B205" s="345"/>
      <c r="C205" s="320"/>
      <c r="D205" s="320"/>
      <c r="E205" s="320"/>
      <c r="F205" s="343" t="s">
        <v>47</v>
      </c>
      <c r="G205" s="320"/>
      <c r="H205" s="320" t="s">
        <v>722</v>
      </c>
      <c r="I205" s="320"/>
      <c r="J205" s="320"/>
      <c r="K205" s="368"/>
    </row>
    <row r="206" s="1" customFormat="1" ht="15" customHeight="1">
      <c r="B206" s="345"/>
      <c r="C206" s="320"/>
      <c r="D206" s="320"/>
      <c r="E206" s="320"/>
      <c r="F206" s="343" t="s">
        <v>45</v>
      </c>
      <c r="G206" s="320"/>
      <c r="H206" s="320" t="s">
        <v>723</v>
      </c>
      <c r="I206" s="320"/>
      <c r="J206" s="320"/>
      <c r="K206" s="368"/>
    </row>
    <row r="207" s="1" customFormat="1" ht="15" customHeight="1">
      <c r="B207" s="345"/>
      <c r="C207" s="320"/>
      <c r="D207" s="320"/>
      <c r="E207" s="320"/>
      <c r="F207" s="343" t="s">
        <v>46</v>
      </c>
      <c r="G207" s="320"/>
      <c r="H207" s="320" t="s">
        <v>724</v>
      </c>
      <c r="I207" s="320"/>
      <c r="J207" s="320"/>
      <c r="K207" s="368"/>
    </row>
    <row r="208" s="1" customFormat="1" ht="15" customHeight="1">
      <c r="B208" s="345"/>
      <c r="C208" s="320"/>
      <c r="D208" s="320"/>
      <c r="E208" s="320"/>
      <c r="F208" s="343"/>
      <c r="G208" s="320"/>
      <c r="H208" s="320"/>
      <c r="I208" s="320"/>
      <c r="J208" s="320"/>
      <c r="K208" s="368"/>
    </row>
    <row r="209" s="1" customFormat="1" ht="15" customHeight="1">
      <c r="B209" s="345"/>
      <c r="C209" s="320" t="s">
        <v>663</v>
      </c>
      <c r="D209" s="320"/>
      <c r="E209" s="320"/>
      <c r="F209" s="343" t="s">
        <v>79</v>
      </c>
      <c r="G209" s="320"/>
      <c r="H209" s="320" t="s">
        <v>725</v>
      </c>
      <c r="I209" s="320"/>
      <c r="J209" s="320"/>
      <c r="K209" s="368"/>
    </row>
    <row r="210" s="1" customFormat="1" ht="15" customHeight="1">
      <c r="B210" s="345"/>
      <c r="C210" s="320"/>
      <c r="D210" s="320"/>
      <c r="E210" s="320"/>
      <c r="F210" s="343" t="s">
        <v>559</v>
      </c>
      <c r="G210" s="320"/>
      <c r="H210" s="320" t="s">
        <v>560</v>
      </c>
      <c r="I210" s="320"/>
      <c r="J210" s="320"/>
      <c r="K210" s="368"/>
    </row>
    <row r="211" s="1" customFormat="1" ht="15" customHeight="1">
      <c r="B211" s="345"/>
      <c r="C211" s="320"/>
      <c r="D211" s="320"/>
      <c r="E211" s="320"/>
      <c r="F211" s="343" t="s">
        <v>557</v>
      </c>
      <c r="G211" s="320"/>
      <c r="H211" s="320" t="s">
        <v>726</v>
      </c>
      <c r="I211" s="320"/>
      <c r="J211" s="320"/>
      <c r="K211" s="368"/>
    </row>
    <row r="212" s="1" customFormat="1" ht="15" customHeight="1">
      <c r="B212" s="392"/>
      <c r="C212" s="320"/>
      <c r="D212" s="320"/>
      <c r="E212" s="320"/>
      <c r="F212" s="343" t="s">
        <v>83</v>
      </c>
      <c r="G212" s="381"/>
      <c r="H212" s="372" t="s">
        <v>561</v>
      </c>
      <c r="I212" s="372"/>
      <c r="J212" s="372"/>
      <c r="K212" s="393"/>
    </row>
    <row r="213" s="1" customFormat="1" ht="15" customHeight="1">
      <c r="B213" s="392"/>
      <c r="C213" s="320"/>
      <c r="D213" s="320"/>
      <c r="E213" s="320"/>
      <c r="F213" s="343" t="s">
        <v>562</v>
      </c>
      <c r="G213" s="381"/>
      <c r="H213" s="372" t="s">
        <v>727</v>
      </c>
      <c r="I213" s="372"/>
      <c r="J213" s="372"/>
      <c r="K213" s="393"/>
    </row>
    <row r="214" s="1" customFormat="1" ht="15" customHeight="1">
      <c r="B214" s="392"/>
      <c r="C214" s="320"/>
      <c r="D214" s="320"/>
      <c r="E214" s="320"/>
      <c r="F214" s="343"/>
      <c r="G214" s="381"/>
      <c r="H214" s="372"/>
      <c r="I214" s="372"/>
      <c r="J214" s="372"/>
      <c r="K214" s="393"/>
    </row>
    <row r="215" s="1" customFormat="1" ht="15" customHeight="1">
      <c r="B215" s="392"/>
      <c r="C215" s="320" t="s">
        <v>687</v>
      </c>
      <c r="D215" s="320"/>
      <c r="E215" s="320"/>
      <c r="F215" s="343">
        <v>1</v>
      </c>
      <c r="G215" s="381"/>
      <c r="H215" s="372" t="s">
        <v>728</v>
      </c>
      <c r="I215" s="372"/>
      <c r="J215" s="372"/>
      <c r="K215" s="393"/>
    </row>
    <row r="216" s="1" customFormat="1" ht="15" customHeight="1">
      <c r="B216" s="392"/>
      <c r="C216" s="320"/>
      <c r="D216" s="320"/>
      <c r="E216" s="320"/>
      <c r="F216" s="343">
        <v>2</v>
      </c>
      <c r="G216" s="381"/>
      <c r="H216" s="372" t="s">
        <v>729</v>
      </c>
      <c r="I216" s="372"/>
      <c r="J216" s="372"/>
      <c r="K216" s="393"/>
    </row>
    <row r="217" s="1" customFormat="1" ht="15" customHeight="1">
      <c r="B217" s="392"/>
      <c r="C217" s="320"/>
      <c r="D217" s="320"/>
      <c r="E217" s="320"/>
      <c r="F217" s="343">
        <v>3</v>
      </c>
      <c r="G217" s="381"/>
      <c r="H217" s="372" t="s">
        <v>730</v>
      </c>
      <c r="I217" s="372"/>
      <c r="J217" s="372"/>
      <c r="K217" s="393"/>
    </row>
    <row r="218" s="1" customFormat="1" ht="15" customHeight="1">
      <c r="B218" s="392"/>
      <c r="C218" s="320"/>
      <c r="D218" s="320"/>
      <c r="E218" s="320"/>
      <c r="F218" s="343">
        <v>4</v>
      </c>
      <c r="G218" s="381"/>
      <c r="H218" s="372" t="s">
        <v>731</v>
      </c>
      <c r="I218" s="372"/>
      <c r="J218" s="372"/>
      <c r="K218" s="393"/>
    </row>
    <row r="219" s="1" customFormat="1" ht="12.75" customHeight="1">
      <c r="B219" s="394"/>
      <c r="C219" s="395"/>
      <c r="D219" s="395"/>
      <c r="E219" s="395"/>
      <c r="F219" s="395"/>
      <c r="G219" s="395"/>
      <c r="H219" s="395"/>
      <c r="I219" s="395"/>
      <c r="J219" s="395"/>
      <c r="K219" s="39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Jirka</dc:creator>
  <cp:lastModifiedBy>Michal Jirka</cp:lastModifiedBy>
  <dcterms:created xsi:type="dcterms:W3CDTF">2024-08-22T08:32:14Z</dcterms:created>
  <dcterms:modified xsi:type="dcterms:W3CDTF">2024-08-22T08:32:18Z</dcterms:modified>
</cp:coreProperties>
</file>